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9120" tabRatio="816" activeTab="2"/>
  </bookViews>
  <sheets>
    <sheet name="說明" sheetId="1" r:id="rId1"/>
    <sheet name="1人鐘點費(單面含粘存單 " sheetId="2" r:id="rId2"/>
    <sheet name="多人鐘點費(雙面含粘存單" sheetId="3" r:id="rId3"/>
  </sheets>
  <definedNames>
    <definedName name="_xlnm.Print_Area" localSheetId="1">'1人鐘點費(單面含粘存單 '!$A$1:$M$36</definedName>
    <definedName name="_xlnm.Print_Area" localSheetId="2">'多人鐘點費(雙面含粘存單'!$A$1:$P$50</definedName>
  </definedNames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F26" authorId="0">
      <text>
        <r>
          <rPr>
            <b/>
            <sz val="9"/>
            <color indexed="10"/>
            <rFont val="新細明體"/>
            <family val="1"/>
          </rPr>
          <t>請輸入月/日即可</t>
        </r>
        <r>
          <rPr>
            <sz val="9"/>
            <color indexed="10"/>
            <rFont val="新細明體"/>
            <family val="1"/>
          </rPr>
          <t xml:space="preserve">
(設定為當日)</t>
        </r>
      </text>
    </comment>
    <comment ref="O22" authorId="0">
      <text>
        <r>
          <rPr>
            <b/>
            <sz val="9"/>
            <color indexed="10"/>
            <rFont val="新細明體"/>
            <family val="1"/>
          </rPr>
          <t>如有參加工會者,請輸入「是」</t>
        </r>
        <r>
          <rPr>
            <sz val="9"/>
            <color indexed="10"/>
            <rFont val="新細明體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R38" authorId="0">
      <text>
        <r>
          <rPr>
            <b/>
            <sz val="9"/>
            <color indexed="10"/>
            <rFont val="新細明體"/>
            <family val="1"/>
          </rPr>
          <t>如有參加工會者,請輸入「是」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G2" authorId="0">
      <text>
        <r>
          <rPr>
            <b/>
            <sz val="9"/>
            <color indexed="10"/>
            <rFont val="新細明體"/>
            <family val="1"/>
          </rPr>
          <t>請輸入月/日即可
(設定為當日)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<sst xmlns="http://schemas.openxmlformats.org/spreadsheetml/2006/main" count="170" uniqueCount="134">
  <si>
    <t>款項代墊人</t>
  </si>
  <si>
    <t>工作計畫</t>
  </si>
  <si>
    <t>驗收或證明</t>
  </si>
  <si>
    <t>會  計   單  位</t>
  </si>
  <si>
    <t>校         長</t>
  </si>
  <si>
    <t>動 用 經 費 簽 呈 用 紙</t>
  </si>
  <si>
    <t>說 明</t>
  </si>
  <si>
    <t>辦 法</t>
  </si>
  <si>
    <t>金 額</t>
  </si>
  <si>
    <t>所屬年度：</t>
  </si>
  <si>
    <t>年度</t>
  </si>
  <si>
    <t>支  出  憑  證  黏  存  單</t>
  </si>
  <si>
    <t>第　　   號</t>
  </si>
  <si>
    <t xml:space="preserve">金      額 </t>
  </si>
  <si>
    <t>應付代收款</t>
  </si>
  <si>
    <t>用 途 別</t>
  </si>
  <si>
    <t>用途摘要</t>
  </si>
  <si>
    <t>經  辦  單  位</t>
  </si>
  <si>
    <t>身分證字號</t>
  </si>
  <si>
    <t>預算
科目</t>
  </si>
  <si>
    <t>工作計畫</t>
  </si>
  <si>
    <t>簽 辦 單 位</t>
  </si>
  <si>
    <t xml:space="preserve">
會
簽
意
見
</t>
  </si>
  <si>
    <t>會簽單位</t>
  </si>
  <si>
    <t>會 計 單 位</t>
  </si>
  <si>
    <t>批  示</t>
  </si>
  <si>
    <t>簽辦人:</t>
  </si>
  <si>
    <t>主  管:</t>
  </si>
  <si>
    <t>講師鐘點費印領清冊</t>
  </si>
  <si>
    <t>--------------------------------憑--------證--------黏--------貼--------線-----------------------------------</t>
  </si>
  <si>
    <t>授課日期時間</t>
  </si>
  <si>
    <t>授課題目</t>
  </si>
  <si>
    <t>服務單位</t>
  </si>
  <si>
    <t>姓     名</t>
  </si>
  <si>
    <t>節數</t>
  </si>
  <si>
    <t>元/節</t>
  </si>
  <si>
    <t>金額</t>
  </si>
  <si>
    <t>姓名:　　　　　 　　　　　 (蓋職名章)</t>
  </si>
  <si>
    <t>實領
金額</t>
  </si>
  <si>
    <t>備註</t>
  </si>
  <si>
    <t>傳票(付款憑單)編號：</t>
  </si>
  <si>
    <t>黏貼單據　　　　張</t>
  </si>
  <si>
    <t>新台幣</t>
  </si>
  <si>
    <t>合計：</t>
  </si>
  <si>
    <t>簽  章</t>
  </si>
  <si>
    <t>所屬年度：</t>
  </si>
  <si>
    <t>年度</t>
  </si>
  <si>
    <t>支  出  憑  證  黏  存  單</t>
  </si>
  <si>
    <t>第　　   號</t>
  </si>
  <si>
    <t xml:space="preserve">金      額 </t>
  </si>
  <si>
    <t>應付代收款</t>
  </si>
  <si>
    <t>用 途 別</t>
  </si>
  <si>
    <t>用途摘要</t>
  </si>
  <si>
    <t>出納組</t>
  </si>
  <si>
    <t>健保補充保費</t>
  </si>
  <si>
    <t>戶籍住址</t>
  </si>
  <si>
    <t>簽 辦 單 位</t>
  </si>
  <si>
    <t xml:space="preserve">
會
簽
意
見
</t>
  </si>
  <si>
    <t>簽辦人:</t>
  </si>
  <si>
    <t>主  管:</t>
  </si>
  <si>
    <r>
      <t>簽</t>
    </r>
    <r>
      <rPr>
        <sz val="20"/>
        <rFont val="標楷體"/>
        <family val="4"/>
      </rPr>
      <t xml:space="preserve"> </t>
    </r>
    <r>
      <rPr>
        <sz val="12"/>
        <rFont val="標楷體"/>
        <family val="4"/>
      </rPr>
      <t>於　</t>
    </r>
  </si>
  <si>
    <r>
      <t>簽</t>
    </r>
    <r>
      <rPr>
        <sz val="20"/>
        <rFont val="標楷體"/>
        <family val="4"/>
      </rPr>
      <t xml:space="preserve"> </t>
    </r>
    <r>
      <rPr>
        <sz val="12"/>
        <rFont val="標楷體"/>
        <family val="4"/>
      </rPr>
      <t>於</t>
    </r>
  </si>
  <si>
    <t>否</t>
  </si>
  <si>
    <t>說
明</t>
  </si>
  <si>
    <t>辦
法</t>
  </si>
  <si>
    <t>金
額
及
預
算
科
目</t>
  </si>
  <si>
    <t>說明事項:
強制換行=
「Alt鍵」+「Enter鍵」</t>
  </si>
  <si>
    <t>預算科目</t>
  </si>
  <si>
    <t>批
示</t>
  </si>
  <si>
    <t>金額</t>
  </si>
  <si>
    <t>工作名稱</t>
  </si>
  <si>
    <t>項目</t>
  </si>
  <si>
    <t>他
機
關
配
合
經
費</t>
  </si>
  <si>
    <t>新台幣</t>
  </si>
  <si>
    <t>依據101年8月16日府教特字第1010232187號函辦理。</t>
  </si>
  <si>
    <t>機關名稱</t>
  </si>
  <si>
    <t>科目名稱</t>
  </si>
  <si>
    <t>◎講師是否為本機關投保人員</t>
  </si>
  <si>
    <t>姓名</t>
  </si>
  <si>
    <t>身分證字號</t>
  </si>
  <si>
    <t>講題</t>
  </si>
  <si>
    <t>元/節</t>
  </si>
  <si>
    <t>授課日期及時間</t>
  </si>
  <si>
    <t>實領
金額</t>
  </si>
  <si>
    <t>簽  章</t>
  </si>
  <si>
    <t>戶籍住址</t>
  </si>
  <si>
    <t>姓名:　　 　　 　　　　　 (蓋職名章)</t>
  </si>
  <si>
    <t>說明事項:
強制換行=
「Alt鍵」+「Enter鍵」</t>
  </si>
  <si>
    <t>◎講師是否為本機關投保人員</t>
  </si>
  <si>
    <t>※</t>
  </si>
  <si>
    <t>1.</t>
  </si>
  <si>
    <t>2.</t>
  </si>
  <si>
    <t>部份儲存格設有公式連結及保護。</t>
  </si>
  <si>
    <t>是否
參加
工會</t>
  </si>
  <si>
    <t>一、</t>
  </si>
  <si>
    <t>二、</t>
  </si>
  <si>
    <t>本表單含「動用經費簽呈」,請依實際需要選擇表單類型。</t>
  </si>
  <si>
    <t>三、</t>
  </si>
  <si>
    <t>簽證號碼</t>
  </si>
  <si>
    <t>款項代墊人</t>
  </si>
  <si>
    <t>經    辦    單    位</t>
  </si>
  <si>
    <t>會 計 單 位</t>
  </si>
  <si>
    <t xml:space="preserve">會   簽   單   位 </t>
  </si>
  <si>
    <t>健保補
充保費
自付2%</t>
  </si>
  <si>
    <t xml:space="preserve">合               計     </t>
  </si>
  <si>
    <t>(1)</t>
  </si>
  <si>
    <t>(3)=(1)+(2)</t>
  </si>
  <si>
    <t>備
註</t>
  </si>
  <si>
    <t>鐘點費及健保補充保費機負款
合                    計</t>
  </si>
  <si>
    <t>講師鐘點費印領清冊</t>
  </si>
  <si>
    <t>四、</t>
  </si>
  <si>
    <r>
      <t>本表單之公式設計僅適用</t>
    </r>
    <r>
      <rPr>
        <b/>
        <u val="single"/>
        <sz val="13"/>
        <color indexed="10"/>
        <rFont val="標楷體"/>
        <family val="4"/>
      </rPr>
      <t>所得歸屬50薪資類別</t>
    </r>
    <r>
      <rPr>
        <sz val="13"/>
        <color indexed="10"/>
        <rFont val="標楷體"/>
        <family val="4"/>
      </rPr>
      <t>之鐘點費</t>
    </r>
    <r>
      <rPr>
        <b/>
        <sz val="13"/>
        <color indexed="10"/>
        <rFont val="標楷體"/>
        <family val="4"/>
      </rPr>
      <t>。</t>
    </r>
    <r>
      <rPr>
        <sz val="13"/>
        <color indexed="10"/>
        <rFont val="標楷體"/>
        <family val="4"/>
      </rPr>
      <t>(所得類別請洽詢出納單位)</t>
    </r>
  </si>
  <si>
    <t>【使用說明及注意事項】</t>
  </si>
  <si>
    <t>此二欄不印出</t>
  </si>
  <si>
    <t>金額</t>
  </si>
  <si>
    <t>服務單位</t>
  </si>
  <si>
    <t>○○處</t>
  </si>
  <si>
    <t>彰化縣彰化市民生國民小學</t>
  </si>
  <si>
    <t>各項補助經費</t>
  </si>
  <si>
    <t>****計畫-外聘講師鐘點費及機關負擔健保補充保費</t>
  </si>
  <si>
    <t>所得通報</t>
  </si>
  <si>
    <t>二代健保扣繳</t>
  </si>
  <si>
    <t>1.本校辦理學校增能活動之政策主題-課綱微調研習，擬聘講師○○○(服務單位:     )，每小時鐘點費1,600元，計4時，計新台幣6,400元整，另本校需負擔1.91%健保補充保費新台幣122元，合計新台幣6,522元整，請　核示。
2.講題：課綱微調宣導說明
3.時間：105年3月31日14時00分起至15時00分
4.地點：視聽教室</t>
  </si>
  <si>
    <t>(2)*1.91%</t>
  </si>
  <si>
    <t>健保補充保費機關負擔款 1.91%</t>
  </si>
  <si>
    <t>機負1.91%</t>
  </si>
  <si>
    <t>自付1.91%</t>
  </si>
  <si>
    <t>非屬本機關投保人員者，超過基本工資者應代扣補充保費自付額1.91％；</t>
  </si>
  <si>
    <r>
      <t>超過基本工資者，如有參加工會，並經檢附「</t>
    </r>
    <r>
      <rPr>
        <b/>
        <sz val="13"/>
        <rFont val="標楷體"/>
        <family val="4"/>
      </rPr>
      <t>職業工會投保之繳費證明</t>
    </r>
    <r>
      <rPr>
        <sz val="13"/>
        <rFont val="標楷體"/>
        <family val="4"/>
      </rPr>
      <t>」或「</t>
    </r>
    <r>
      <rPr>
        <b/>
        <sz val="13"/>
        <rFont val="標楷體"/>
        <family val="4"/>
      </rPr>
      <t>投保單位出具證明</t>
    </r>
    <r>
      <rPr>
        <sz val="13"/>
        <rFont val="標楷體"/>
        <family val="4"/>
      </rPr>
      <t>」者，</t>
    </r>
  </si>
  <si>
    <t>免扣補充保費自付額1.91％。</t>
  </si>
  <si>
    <t>105年3月31日  時間：14時00分起至15時00分</t>
  </si>
  <si>
    <t>基本工資</t>
  </si>
  <si>
    <t>各項專案計畫如有「講師鐘點費」者，由各計畫經費自行負擔健保補充保費機關款1.91%。</t>
  </si>
  <si>
    <t>印領清冊格式及公式產出結果，僅供參考，基本工資金額，使用者仍請視實際情形調整。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</si>
</sst>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-404]AM/PM\ hh:mm:ss"/>
    <numFmt numFmtId="181" formatCode="[$-404]ggge&quot;年&quot;m&quot;月&quot;d&quot;日&quot;;@"/>
    <numFmt numFmtId="182" formatCode="m&quot;月&quot;d&quot;日&quot;"/>
    <numFmt numFmtId="183" formatCode="&quot;$&quot;#,##0"/>
    <numFmt numFmtId="184" formatCode="&quot;$&quot;#,##0_);[Red]\(&quot;$&quot;#,##0\)"/>
    <numFmt numFmtId="185" formatCode="#,##0_);[Red]\(#,##0\)"/>
    <numFmt numFmtId="186" formatCode="#,##0.0_);[Red]\(#,##0.0\)"/>
    <numFmt numFmtId="187" formatCode="[DBNum2][$-404]General"/>
    <numFmt numFmtId="188" formatCode="[DBNum2][$-404]General&quot;元整&quot;"/>
    <numFmt numFmtId="189" formatCode="[$-404]e&quot;年&quot;m&quot;月&quot;d&quot;日&quot;;@"/>
    <numFmt numFmtId="190" formatCode="#,##0_ &quot;元&quot;"/>
    <numFmt numFmtId="191" formatCode="&quot;新台幣&quot;#,##0_ &quot;元&quot;"/>
  </numFmts>
  <fonts count="64">
    <font>
      <sz val="12"/>
      <name val="新細明體"/>
      <family val="1"/>
    </font>
    <font>
      <sz val="9"/>
      <name val="新細明體"/>
      <family val="1"/>
    </font>
    <font>
      <b/>
      <u val="single"/>
      <sz val="16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6"/>
      <name val="標楷體"/>
      <family val="4"/>
    </font>
    <font>
      <b/>
      <sz val="14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b/>
      <sz val="20"/>
      <name val="標楷體"/>
      <family val="4"/>
    </font>
    <font>
      <b/>
      <sz val="9"/>
      <color indexed="10"/>
      <name val="新細明體"/>
      <family val="1"/>
    </font>
    <font>
      <sz val="9"/>
      <color indexed="10"/>
      <name val="新細明體"/>
      <family val="1"/>
    </font>
    <font>
      <sz val="10"/>
      <color indexed="23"/>
      <name val="標楷體"/>
      <family val="4"/>
    </font>
    <font>
      <sz val="11"/>
      <name val="標楷體"/>
      <family val="4"/>
    </font>
    <font>
      <b/>
      <sz val="12"/>
      <color indexed="10"/>
      <name val="標楷體"/>
      <family val="4"/>
    </font>
    <font>
      <b/>
      <sz val="12"/>
      <name val="標楷體"/>
      <family val="4"/>
    </font>
    <font>
      <sz val="12"/>
      <color indexed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b/>
      <sz val="13"/>
      <name val="標楷體"/>
      <family val="4"/>
    </font>
    <font>
      <sz val="13"/>
      <name val="標楷體"/>
      <family val="4"/>
    </font>
    <font>
      <sz val="13"/>
      <color indexed="10"/>
      <name val="標楷體"/>
      <family val="4"/>
    </font>
    <font>
      <b/>
      <u val="single"/>
      <sz val="13"/>
      <color indexed="10"/>
      <name val="標楷體"/>
      <family val="4"/>
    </font>
    <font>
      <b/>
      <sz val="12"/>
      <color indexed="12"/>
      <name val="標楷體"/>
      <family val="4"/>
    </font>
    <font>
      <b/>
      <sz val="12"/>
      <name val="Times New Roman"/>
      <family val="1"/>
    </font>
    <font>
      <b/>
      <sz val="13"/>
      <color indexed="10"/>
      <name val="標楷體"/>
      <family val="4"/>
    </font>
    <font>
      <sz val="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16"/>
      </bottom>
    </border>
    <border>
      <left style="thin"/>
      <right style="thin"/>
      <top style="thin">
        <color indexed="16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>
        <color indexed="16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>
        <color indexed="16"/>
      </bottom>
    </border>
    <border>
      <left>
        <color indexed="63"/>
      </left>
      <right>
        <color indexed="63"/>
      </right>
      <top style="hair"/>
      <bottom style="thin">
        <color indexed="16"/>
      </bottom>
    </border>
    <border>
      <left>
        <color indexed="63"/>
      </left>
      <right style="medium"/>
      <top style="hair"/>
      <bottom style="thin">
        <color indexed="16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/>
      <top>
        <color indexed="63"/>
      </top>
      <bottom style="thin">
        <color indexed="16"/>
      </bottom>
    </border>
    <border>
      <left style="thin"/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/>
      <top style="thin"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>
        <color indexed="16"/>
      </bottom>
    </border>
    <border>
      <left style="thin"/>
      <right style="thin"/>
      <top style="thin">
        <color indexed="16"/>
      </top>
      <bottom style="thin">
        <color indexed="16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indexed="16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>
        <color indexed="16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thin">
        <color indexed="16"/>
      </top>
      <bottom style="thin"/>
    </border>
    <border>
      <left style="medium"/>
      <right style="thin"/>
      <top>
        <color indexed="63"/>
      </top>
      <bottom style="thin">
        <color indexed="16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350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189" fontId="9" fillId="0" borderId="16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184" fontId="3" fillId="0" borderId="18" xfId="0" applyNumberFormat="1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vertical="top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 locked="0"/>
    </xf>
    <xf numFmtId="179" fontId="20" fillId="0" borderId="10" xfId="0" applyNumberFormat="1" applyFont="1" applyBorder="1" applyAlignment="1" applyProtection="1">
      <alignment vertical="center"/>
      <protection locked="0"/>
    </xf>
    <xf numFmtId="179" fontId="20" fillId="0" borderId="28" xfId="0" applyNumberFormat="1" applyFont="1" applyBorder="1" applyAlignment="1" applyProtection="1">
      <alignment vertical="center"/>
      <protection locked="0"/>
    </xf>
    <xf numFmtId="179" fontId="20" fillId="0" borderId="29" xfId="0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/>
    </xf>
    <xf numFmtId="179" fontId="20" fillId="0" borderId="3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179" fontId="20" fillId="0" borderId="32" xfId="0" applyNumberFormat="1" applyFont="1" applyBorder="1" applyAlignment="1" applyProtection="1">
      <alignment vertical="center"/>
      <protection/>
    </xf>
    <xf numFmtId="179" fontId="20" fillId="0" borderId="33" xfId="0" applyNumberFormat="1" applyFont="1" applyBorder="1" applyAlignment="1" applyProtection="1">
      <alignment vertical="center"/>
      <protection/>
    </xf>
    <xf numFmtId="179" fontId="20" fillId="0" borderId="34" xfId="0" applyNumberFormat="1" applyFont="1" applyBorder="1" applyAlignment="1" applyProtection="1">
      <alignment vertical="center"/>
      <protection locked="0"/>
    </xf>
    <xf numFmtId="179" fontId="26" fillId="0" borderId="35" xfId="0" applyNumberFormat="1" applyFont="1" applyBorder="1" applyAlignment="1" applyProtection="1">
      <alignment horizontal="right" vertical="center"/>
      <protection/>
    </xf>
    <xf numFmtId="179" fontId="20" fillId="0" borderId="32" xfId="0" applyNumberFormat="1" applyFont="1" applyBorder="1" applyAlignment="1" applyProtection="1">
      <alignment horizontal="right" vertical="center"/>
      <protection/>
    </xf>
    <xf numFmtId="179" fontId="20" fillId="0" borderId="36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17" fillId="34" borderId="37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vertical="center" wrapText="1"/>
      <protection/>
    </xf>
    <xf numFmtId="179" fontId="3" fillId="10" borderId="40" xfId="0" applyNumberFormat="1" applyFont="1" applyFill="1" applyBorder="1" applyAlignment="1" applyProtection="1">
      <alignment horizontal="center"/>
      <protection/>
    </xf>
    <xf numFmtId="185" fontId="0" fillId="0" borderId="41" xfId="0" applyNumberFormat="1" applyFont="1" applyBorder="1" applyAlignment="1" applyProtection="1">
      <alignment vertical="center"/>
      <protection/>
    </xf>
    <xf numFmtId="185" fontId="0" fillId="0" borderId="22" xfId="0" applyNumberFormat="1" applyFont="1" applyBorder="1" applyAlignment="1" applyProtection="1">
      <alignment vertical="center"/>
      <protection/>
    </xf>
    <xf numFmtId="185" fontId="0" fillId="0" borderId="42" xfId="0" applyNumberFormat="1" applyFont="1" applyBorder="1" applyAlignment="1" applyProtection="1">
      <alignment vertical="center"/>
      <protection/>
    </xf>
    <xf numFmtId="185" fontId="0" fillId="0" borderId="11" xfId="0" applyNumberFormat="1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184" fontId="5" fillId="0" borderId="41" xfId="0" applyNumberFormat="1" applyFont="1" applyBorder="1" applyAlignment="1" applyProtection="1">
      <alignment horizontal="right" vertical="center"/>
      <protection locked="0"/>
    </xf>
    <xf numFmtId="184" fontId="5" fillId="0" borderId="21" xfId="0" applyNumberFormat="1" applyFont="1" applyBorder="1" applyAlignment="1" applyProtection="1">
      <alignment horizontal="right" vertical="center"/>
      <protection locked="0"/>
    </xf>
    <xf numFmtId="184" fontId="5" fillId="0" borderId="22" xfId="0" applyNumberFormat="1" applyFont="1" applyBorder="1" applyAlignment="1" applyProtection="1">
      <alignment horizontal="right" vertical="center"/>
      <protection locked="0"/>
    </xf>
    <xf numFmtId="184" fontId="5" fillId="0" borderId="42" xfId="0" applyNumberFormat="1" applyFont="1" applyBorder="1" applyAlignment="1" applyProtection="1">
      <alignment horizontal="right" vertical="center"/>
      <protection locked="0"/>
    </xf>
    <xf numFmtId="184" fontId="5" fillId="0" borderId="12" xfId="0" applyNumberFormat="1" applyFont="1" applyBorder="1" applyAlignment="1" applyProtection="1">
      <alignment horizontal="right" vertical="center"/>
      <protection locked="0"/>
    </xf>
    <xf numFmtId="184" fontId="5" fillId="0" borderId="11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6" fillId="0" borderId="49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distributed"/>
      <protection/>
    </xf>
    <xf numFmtId="0" fontId="3" fillId="0" borderId="47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15" fillId="0" borderId="41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5" fillId="0" borderId="42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47" xfId="0" applyFont="1" applyBorder="1" applyAlignment="1" applyProtection="1">
      <alignment horizontal="left" vertical="center" shrinkToFit="1"/>
      <protection locked="0"/>
    </xf>
    <xf numFmtId="183" fontId="5" fillId="0" borderId="21" xfId="0" applyNumberFormat="1" applyFont="1" applyBorder="1" applyAlignment="1" applyProtection="1">
      <alignment horizontal="right" vertical="center"/>
      <protection/>
    </xf>
    <xf numFmtId="183" fontId="5" fillId="0" borderId="22" xfId="0" applyNumberFormat="1" applyFont="1" applyBorder="1" applyAlignment="1" applyProtection="1">
      <alignment horizontal="right" vertical="center"/>
      <protection/>
    </xf>
    <xf numFmtId="183" fontId="5" fillId="0" borderId="12" xfId="0" applyNumberFormat="1" applyFont="1" applyBorder="1" applyAlignment="1" applyProtection="1">
      <alignment horizontal="right" vertical="center"/>
      <protection/>
    </xf>
    <xf numFmtId="183" fontId="5" fillId="0" borderId="11" xfId="0" applyNumberFormat="1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181" fontId="3" fillId="0" borderId="12" xfId="0" applyNumberFormat="1" applyFont="1" applyBorder="1" applyAlignment="1" applyProtection="1">
      <alignment horizontal="center"/>
      <protection locked="0"/>
    </xf>
    <xf numFmtId="49" fontId="14" fillId="0" borderId="21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31" xfId="0" applyFont="1" applyBorder="1" applyAlignment="1" applyProtection="1">
      <alignment horizontal="distributed" vertical="center"/>
      <protection/>
    </xf>
    <xf numFmtId="0" fontId="3" fillId="0" borderId="47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left" wrapText="1"/>
      <protection/>
    </xf>
    <xf numFmtId="0" fontId="6" fillId="35" borderId="52" xfId="0" applyFont="1" applyFill="1" applyBorder="1" applyAlignment="1" applyProtection="1">
      <alignment horizontal="left" wrapText="1"/>
      <protection/>
    </xf>
    <xf numFmtId="185" fontId="0" fillId="0" borderId="1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185" fontId="0" fillId="0" borderId="53" xfId="0" applyNumberFormat="1" applyFont="1" applyBorder="1" applyAlignment="1" applyProtection="1">
      <alignment horizontal="right" vertical="center"/>
      <protection/>
    </xf>
    <xf numFmtId="185" fontId="0" fillId="0" borderId="39" xfId="0" applyNumberFormat="1" applyFont="1" applyBorder="1" applyAlignment="1" applyProtection="1">
      <alignment horizontal="right" vertic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188" fontId="3" fillId="0" borderId="13" xfId="0" applyNumberFormat="1" applyFont="1" applyBorder="1" applyAlignment="1" applyProtection="1">
      <alignment horizontal="left" vertical="center"/>
      <protection/>
    </xf>
    <xf numFmtId="188" fontId="3" fillId="0" borderId="54" xfId="0" applyNumberFormat="1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distributed" vertical="center"/>
      <protection/>
    </xf>
    <xf numFmtId="0" fontId="3" fillId="0" borderId="69" xfId="0" applyFont="1" applyBorder="1" applyAlignment="1" applyProtection="1">
      <alignment horizontal="distributed" vertical="center"/>
      <protection/>
    </xf>
    <xf numFmtId="0" fontId="3" fillId="0" borderId="70" xfId="0" applyFont="1" applyBorder="1" applyAlignment="1" applyProtection="1">
      <alignment horizontal="distributed" vertical="center"/>
      <protection/>
    </xf>
    <xf numFmtId="0" fontId="3" fillId="0" borderId="60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61" xfId="0" applyFont="1" applyBorder="1" applyAlignment="1" applyProtection="1">
      <alignment horizontal="distributed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6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77" xfId="0" applyFont="1" applyBorder="1" applyAlignment="1" applyProtection="1">
      <alignment horizontal="left" vertical="center"/>
      <protection locked="0"/>
    </xf>
    <xf numFmtId="0" fontId="16" fillId="33" borderId="22" xfId="0" applyFont="1" applyFill="1" applyBorder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25" fillId="34" borderId="53" xfId="0" applyFont="1" applyFill="1" applyBorder="1" applyAlignment="1" applyProtection="1">
      <alignment horizontal="center" vertical="center" wrapText="1"/>
      <protection/>
    </xf>
    <xf numFmtId="0" fontId="25" fillId="34" borderId="39" xfId="0" applyFont="1" applyFill="1" applyBorder="1" applyAlignment="1" applyProtection="1">
      <alignment horizontal="center" vertical="center" wrapText="1"/>
      <protection/>
    </xf>
    <xf numFmtId="0" fontId="15" fillId="0" borderId="4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78" xfId="0" applyFont="1" applyBorder="1" applyAlignment="1" applyProtection="1">
      <alignment horizontal="left" vertical="center"/>
      <protection locked="0"/>
    </xf>
    <xf numFmtId="183" fontId="5" fillId="0" borderId="4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distributed" vertical="center" wrapText="1"/>
      <protection/>
    </xf>
    <xf numFmtId="0" fontId="3" fillId="0" borderId="44" xfId="0" applyFont="1" applyBorder="1" applyAlignment="1" applyProtection="1">
      <alignment horizontal="distributed" vertical="center"/>
      <protection/>
    </xf>
    <xf numFmtId="179" fontId="20" fillId="0" borderId="53" xfId="0" applyNumberFormat="1" applyFont="1" applyBorder="1" applyAlignment="1" applyProtection="1">
      <alignment horizontal="right" vertical="center"/>
      <protection/>
    </xf>
    <xf numFmtId="0" fontId="20" fillId="0" borderId="28" xfId="0" applyFont="1" applyBorder="1" applyAlignment="1" applyProtection="1">
      <alignment horizontal="right" vertical="center"/>
      <protection/>
    </xf>
    <xf numFmtId="179" fontId="20" fillId="0" borderId="79" xfId="0" applyNumberFormat="1" applyFont="1" applyBorder="1" applyAlignment="1" applyProtection="1">
      <alignment horizontal="right" vertical="center"/>
      <protection/>
    </xf>
    <xf numFmtId="179" fontId="20" fillId="0" borderId="80" xfId="0" applyNumberFormat="1" applyFont="1" applyBorder="1" applyAlignment="1" applyProtection="1">
      <alignment horizontal="right" vertical="center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81" xfId="0" applyFont="1" applyBorder="1" applyAlignment="1" applyProtection="1">
      <alignment horizontal="center" vertical="center" wrapText="1"/>
      <protection/>
    </xf>
    <xf numFmtId="179" fontId="20" fillId="0" borderId="82" xfId="0" applyNumberFormat="1" applyFont="1" applyBorder="1" applyAlignment="1" applyProtection="1">
      <alignment horizontal="right" vertical="center"/>
      <protection/>
    </xf>
    <xf numFmtId="49" fontId="3" fillId="0" borderId="83" xfId="0" applyNumberFormat="1" applyFont="1" applyBorder="1" applyAlignment="1" applyProtection="1">
      <alignment horizontal="center" vertical="center" wrapText="1"/>
      <protection/>
    </xf>
    <xf numFmtId="49" fontId="3" fillId="0" borderId="84" xfId="0" applyNumberFormat="1" applyFont="1" applyBorder="1" applyAlignment="1" applyProtection="1">
      <alignment horizontal="center" vertical="center" wrapText="1"/>
      <protection/>
    </xf>
    <xf numFmtId="49" fontId="3" fillId="0" borderId="45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17" fillId="34" borderId="15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179" fontId="20" fillId="0" borderId="87" xfId="0" applyNumberFormat="1" applyFont="1" applyBorder="1" applyAlignment="1" applyProtection="1">
      <alignment vertical="center"/>
      <protection/>
    </xf>
    <xf numFmtId="179" fontId="20" fillId="0" borderId="79" xfId="0" applyNumberFormat="1" applyFont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88" xfId="0" applyFont="1" applyBorder="1" applyAlignment="1" applyProtection="1">
      <alignment horizontal="center" vertical="center" wrapText="1"/>
      <protection locked="0"/>
    </xf>
    <xf numFmtId="0" fontId="3" fillId="0" borderId="84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9" fontId="20" fillId="0" borderId="39" xfId="0" applyNumberFormat="1" applyFont="1" applyBorder="1" applyAlignment="1" applyProtection="1">
      <alignment vertical="center"/>
      <protection/>
    </xf>
    <xf numFmtId="179" fontId="20" fillId="0" borderId="53" xfId="0" applyNumberFormat="1" applyFont="1" applyBorder="1" applyAlignment="1" applyProtection="1">
      <alignment vertical="center"/>
      <protection/>
    </xf>
    <xf numFmtId="179" fontId="20" fillId="0" borderId="87" xfId="0" applyNumberFormat="1" applyFont="1" applyBorder="1" applyAlignment="1" applyProtection="1">
      <alignment horizontal="right" vertical="center"/>
      <protection/>
    </xf>
    <xf numFmtId="179" fontId="20" fillId="0" borderId="28" xfId="0" applyNumberFormat="1" applyFont="1" applyBorder="1" applyAlignment="1" applyProtection="1">
      <alignment vertical="center"/>
      <protection/>
    </xf>
    <xf numFmtId="0" fontId="3" fillId="0" borderId="9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4" fillId="0" borderId="24" xfId="0" applyFont="1" applyBorder="1" applyAlignment="1" applyProtection="1">
      <alignment horizontal="right"/>
      <protection locked="0"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184" fontId="3" fillId="0" borderId="18" xfId="0" applyNumberFormat="1" applyFont="1" applyBorder="1" applyAlignment="1" applyProtection="1">
      <alignment horizontal="center" vertical="center"/>
      <protection/>
    </xf>
    <xf numFmtId="184" fontId="3" fillId="0" borderId="31" xfId="0" applyNumberFormat="1" applyFont="1" applyBorder="1" applyAlignment="1" applyProtection="1">
      <alignment horizontal="center" vertical="center"/>
      <protection/>
    </xf>
    <xf numFmtId="184" fontId="3" fillId="0" borderId="48" xfId="0" applyNumberFormat="1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189" fontId="9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92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76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77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/>
    </xf>
    <xf numFmtId="0" fontId="19" fillId="35" borderId="27" xfId="0" applyFont="1" applyFill="1" applyBorder="1" applyAlignment="1" applyProtection="1">
      <alignment horizontal="left" wrapText="1"/>
      <protection/>
    </xf>
    <xf numFmtId="0" fontId="19" fillId="35" borderId="16" xfId="0" applyFont="1" applyFill="1" applyBorder="1" applyAlignment="1" applyProtection="1">
      <alignment horizontal="left" wrapText="1"/>
      <protection/>
    </xf>
    <xf numFmtId="0" fontId="19" fillId="35" borderId="52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5" fillId="0" borderId="93" xfId="0" applyFont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 horizontal="left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95" xfId="0" applyFont="1" applyBorder="1" applyAlignment="1" applyProtection="1">
      <alignment horizontal="center" vertical="center"/>
      <protection/>
    </xf>
    <xf numFmtId="0" fontId="3" fillId="0" borderId="96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39" xfId="0" applyBorder="1" applyAlignment="1">
      <alignment vertical="center"/>
    </xf>
    <xf numFmtId="184" fontId="3" fillId="0" borderId="18" xfId="0" applyNumberFormat="1" applyFont="1" applyBorder="1" applyAlignment="1" applyProtection="1">
      <alignment horizontal="distributed" vertical="center"/>
      <protection/>
    </xf>
    <xf numFmtId="184" fontId="3" fillId="0" borderId="31" xfId="0" applyNumberFormat="1" applyFont="1" applyBorder="1" applyAlignment="1" applyProtection="1">
      <alignment horizontal="distributed" vertical="center"/>
      <protection/>
    </xf>
    <xf numFmtId="189" fontId="3" fillId="0" borderId="91" xfId="0" applyNumberFormat="1" applyFont="1" applyBorder="1" applyAlignment="1" applyProtection="1">
      <alignment horizontal="center" vertical="center"/>
      <protection/>
    </xf>
    <xf numFmtId="189" fontId="3" fillId="0" borderId="16" xfId="0" applyNumberFormat="1" applyFont="1" applyBorder="1" applyAlignment="1" applyProtection="1">
      <alignment horizontal="center" vertical="center"/>
      <protection/>
    </xf>
    <xf numFmtId="189" fontId="3" fillId="0" borderId="97" xfId="0" applyNumberFormat="1" applyFont="1" applyBorder="1" applyAlignment="1" applyProtection="1">
      <alignment horizontal="center" vertical="center"/>
      <protection/>
    </xf>
    <xf numFmtId="184" fontId="3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right"/>
      <protection/>
    </xf>
    <xf numFmtId="0" fontId="19" fillId="0" borderId="16" xfId="0" applyFont="1" applyBorder="1" applyAlignment="1" applyProtection="1">
      <alignment horizontal="right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184" fontId="3" fillId="0" borderId="18" xfId="0" applyNumberFormat="1" applyFont="1" applyBorder="1" applyAlignment="1" applyProtection="1">
      <alignment horizontal="right" vertical="center"/>
      <protection locked="0"/>
    </xf>
    <xf numFmtId="184" fontId="3" fillId="0" borderId="31" xfId="0" applyNumberFormat="1" applyFont="1" applyBorder="1" applyAlignment="1" applyProtection="1">
      <alignment horizontal="right" vertical="center"/>
      <protection locked="0"/>
    </xf>
    <xf numFmtId="190" fontId="3" fillId="0" borderId="31" xfId="0" applyNumberFormat="1" applyFont="1" applyBorder="1" applyAlignment="1" applyProtection="1">
      <alignment horizontal="left" vertical="center"/>
      <protection locked="0"/>
    </xf>
    <xf numFmtId="190" fontId="3" fillId="0" borderId="47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184" fontId="3" fillId="0" borderId="15" xfId="0" applyNumberFormat="1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31" xfId="0" applyFont="1" applyBorder="1" applyAlignment="1" applyProtection="1">
      <alignment horizontal="left" vertical="top"/>
      <protection locked="0"/>
    </xf>
    <xf numFmtId="0" fontId="3" fillId="0" borderId="48" xfId="0" applyFont="1" applyBorder="1" applyAlignment="1" applyProtection="1">
      <alignment horizontal="left" vertical="top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8" xfId="0" applyFont="1" applyBorder="1" applyAlignment="1" applyProtection="1">
      <alignment horizontal="left" vertical="top"/>
      <protection/>
    </xf>
    <xf numFmtId="0" fontId="3" fillId="0" borderId="53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99" xfId="0" applyFont="1" applyBorder="1" applyAlignment="1" applyProtection="1">
      <alignment horizontal="center" vertical="center" wrapText="1"/>
      <protection/>
    </xf>
    <xf numFmtId="0" fontId="3" fillId="0" borderId="100" xfId="0" applyFont="1" applyBorder="1" applyAlignment="1" applyProtection="1">
      <alignment horizontal="center" vertical="center" wrapText="1"/>
      <protection/>
    </xf>
    <xf numFmtId="0" fontId="3" fillId="0" borderId="101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94" xfId="0" applyFont="1" applyBorder="1" applyAlignment="1" applyProtection="1">
      <alignment horizontal="center" vertical="center" wrapText="1"/>
      <protection/>
    </xf>
    <xf numFmtId="179" fontId="3" fillId="0" borderId="102" xfId="0" applyNumberFormat="1" applyFont="1" applyBorder="1" applyAlignment="1" applyProtection="1">
      <alignment horizontal="center" vertical="center" wrapText="1"/>
      <protection/>
    </xf>
    <xf numFmtId="179" fontId="3" fillId="0" borderId="35" xfId="0" applyNumberFormat="1" applyFont="1" applyBorder="1" applyAlignment="1" applyProtection="1">
      <alignment horizontal="center" vertical="center"/>
      <protection/>
    </xf>
    <xf numFmtId="0" fontId="3" fillId="0" borderId="103" xfId="0" applyFont="1" applyBorder="1" applyAlignment="1" applyProtection="1">
      <alignment horizontal="center" vertical="center"/>
      <protection/>
    </xf>
    <xf numFmtId="0" fontId="3" fillId="0" borderId="104" xfId="0" applyFont="1" applyBorder="1" applyAlignment="1" applyProtection="1">
      <alignment horizontal="center" vertical="center"/>
      <protection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left" vertical="center" shrinkToFit="1"/>
      <protection locked="0"/>
    </xf>
    <xf numFmtId="179" fontId="20" fillId="0" borderId="30" xfId="0" applyNumberFormat="1" applyFont="1" applyBorder="1" applyAlignment="1" applyProtection="1">
      <alignment horizontal="right" vertical="center"/>
      <protection/>
    </xf>
    <xf numFmtId="0" fontId="20" fillId="0" borderId="39" xfId="0" applyFont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7" sqref="J7"/>
    </sheetView>
  </sheetViews>
  <sheetFormatPr defaultColWidth="9.00390625" defaultRowHeight="16.5"/>
  <cols>
    <col min="1" max="1" width="5.375" style="38" customWidth="1"/>
    <col min="2" max="2" width="3.125" style="38" customWidth="1"/>
    <col min="3" max="16384" width="9.00390625" style="38" customWidth="1"/>
  </cols>
  <sheetData>
    <row r="1" spans="1:2" ht="24" customHeight="1">
      <c r="A1" s="37" t="s">
        <v>112</v>
      </c>
      <c r="B1" s="37"/>
    </row>
    <row r="2" spans="1:10" ht="24" customHeight="1">
      <c r="A2" s="39" t="s">
        <v>89</v>
      </c>
      <c r="B2" s="39" t="s">
        <v>90</v>
      </c>
      <c r="C2" s="40" t="s">
        <v>133</v>
      </c>
      <c r="D2" s="40"/>
      <c r="E2" s="40"/>
      <c r="F2" s="40"/>
      <c r="G2" s="40"/>
      <c r="H2" s="40"/>
      <c r="I2" s="40"/>
      <c r="J2" s="40"/>
    </row>
    <row r="3" spans="1:10" ht="24" customHeight="1">
      <c r="A3" s="39"/>
      <c r="B3" s="39" t="s">
        <v>91</v>
      </c>
      <c r="C3" s="40" t="s">
        <v>111</v>
      </c>
      <c r="D3" s="40"/>
      <c r="E3" s="40"/>
      <c r="F3" s="40"/>
      <c r="G3" s="40"/>
      <c r="H3" s="40"/>
      <c r="I3" s="40"/>
      <c r="J3" s="40"/>
    </row>
    <row r="4" ht="24" customHeight="1"/>
    <row r="5" spans="1:2" ht="24" customHeight="1">
      <c r="A5" s="38" t="s">
        <v>94</v>
      </c>
      <c r="B5" s="38" t="s">
        <v>96</v>
      </c>
    </row>
    <row r="6" spans="1:2" ht="24" customHeight="1">
      <c r="A6" s="38" t="s">
        <v>95</v>
      </c>
      <c r="B6" s="38" t="s">
        <v>92</v>
      </c>
    </row>
    <row r="7" spans="1:2" ht="24" customHeight="1">
      <c r="A7" s="38" t="s">
        <v>97</v>
      </c>
      <c r="B7" s="38" t="s">
        <v>132</v>
      </c>
    </row>
    <row r="8" spans="1:2" ht="24" customHeight="1">
      <c r="A8" s="38" t="s">
        <v>110</v>
      </c>
      <c r="B8" s="38" t="s">
        <v>127</v>
      </c>
    </row>
    <row r="9" ht="24" customHeight="1">
      <c r="B9" s="38" t="s">
        <v>128</v>
      </c>
    </row>
    <row r="10" ht="24" customHeight="1">
      <c r="B10" s="38" t="s">
        <v>129</v>
      </c>
    </row>
    <row r="11" ht="24" customHeight="1"/>
    <row r="12" ht="24" customHeight="1"/>
    <row r="13" ht="24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16" sqref="O16"/>
    </sheetView>
  </sheetViews>
  <sheetFormatPr defaultColWidth="9.00390625" defaultRowHeight="16.5"/>
  <cols>
    <col min="1" max="1" width="10.00390625" style="4" customWidth="1"/>
    <col min="2" max="2" width="4.50390625" style="4" customWidth="1"/>
    <col min="3" max="3" width="8.375" style="4" customWidth="1"/>
    <col min="4" max="4" width="4.375" style="4" customWidth="1"/>
    <col min="5" max="5" width="5.50390625" style="4" customWidth="1"/>
    <col min="6" max="7" width="7.125" style="4" customWidth="1"/>
    <col min="8" max="8" width="7.75390625" style="4" customWidth="1"/>
    <col min="9" max="9" width="9.00390625" style="4" customWidth="1"/>
    <col min="10" max="10" width="9.50390625" style="4" customWidth="1"/>
    <col min="11" max="11" width="9.00390625" style="4" customWidth="1"/>
    <col min="12" max="12" width="6.375" style="4" customWidth="1"/>
    <col min="13" max="13" width="9.375" style="4" customWidth="1"/>
    <col min="14" max="14" width="11.875" style="4" customWidth="1"/>
    <col min="15" max="15" width="9.375" style="4" bestFit="1" customWidth="1"/>
    <col min="16" max="16384" width="9.00390625" style="4" customWidth="1"/>
  </cols>
  <sheetData>
    <row r="1" spans="1:13" ht="21">
      <c r="A1" s="113" t="s">
        <v>117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5" ht="25.5">
      <c r="A2" s="5" t="s">
        <v>9</v>
      </c>
      <c r="B2" s="1">
        <v>105</v>
      </c>
      <c r="C2" s="6" t="s">
        <v>10</v>
      </c>
      <c r="D2" s="6"/>
      <c r="E2" s="7" t="s">
        <v>11</v>
      </c>
    </row>
    <row r="3" spans="1:13" ht="15" customHeight="1">
      <c r="A3" s="121" t="s">
        <v>40</v>
      </c>
      <c r="B3" s="122"/>
      <c r="C3" s="122"/>
      <c r="D3" s="125"/>
      <c r="E3" s="125"/>
      <c r="F3" s="115"/>
      <c r="G3" s="114" t="s">
        <v>0</v>
      </c>
      <c r="H3" s="115"/>
      <c r="I3" s="117" t="s">
        <v>37</v>
      </c>
      <c r="J3" s="117"/>
      <c r="K3" s="117"/>
      <c r="L3" s="117"/>
      <c r="M3" s="118"/>
    </row>
    <row r="4" spans="1:13" ht="15" customHeight="1">
      <c r="A4" s="123" t="s">
        <v>41</v>
      </c>
      <c r="B4" s="124"/>
      <c r="C4" s="124"/>
      <c r="D4" s="126"/>
      <c r="E4" s="126"/>
      <c r="F4" s="71"/>
      <c r="G4" s="116"/>
      <c r="H4" s="71"/>
      <c r="I4" s="119"/>
      <c r="J4" s="119"/>
      <c r="K4" s="119"/>
      <c r="L4" s="119"/>
      <c r="M4" s="120"/>
    </row>
    <row r="5" spans="1:13" ht="19.5" customHeight="1">
      <c r="A5" s="102" t="s">
        <v>12</v>
      </c>
      <c r="B5" s="102"/>
      <c r="C5" s="104" t="s">
        <v>13</v>
      </c>
      <c r="D5" s="104"/>
      <c r="E5" s="105"/>
      <c r="F5" s="102" t="s">
        <v>1</v>
      </c>
      <c r="G5" s="102"/>
      <c r="H5" s="127" t="s">
        <v>14</v>
      </c>
      <c r="I5" s="127"/>
      <c r="J5" s="127"/>
      <c r="K5" s="127"/>
      <c r="L5" s="127"/>
      <c r="M5" s="127"/>
    </row>
    <row r="6" spans="1:13" ht="19.5" customHeight="1">
      <c r="A6" s="102"/>
      <c r="B6" s="102"/>
      <c r="C6" s="132">
        <f>D23</f>
        <v>24458</v>
      </c>
      <c r="D6" s="132"/>
      <c r="E6" s="133"/>
      <c r="F6" s="102" t="s">
        <v>15</v>
      </c>
      <c r="G6" s="102"/>
      <c r="H6" s="127" t="s">
        <v>118</v>
      </c>
      <c r="I6" s="127"/>
      <c r="J6" s="127"/>
      <c r="K6" s="127"/>
      <c r="L6" s="127"/>
      <c r="M6" s="127"/>
    </row>
    <row r="7" spans="1:13" ht="19.5" customHeight="1">
      <c r="A7" s="102"/>
      <c r="B7" s="102"/>
      <c r="C7" s="134"/>
      <c r="D7" s="134"/>
      <c r="E7" s="135"/>
      <c r="F7" s="102" t="s">
        <v>16</v>
      </c>
      <c r="G7" s="102"/>
      <c r="H7" s="129" t="s">
        <v>119</v>
      </c>
      <c r="I7" s="130"/>
      <c r="J7" s="130"/>
      <c r="K7" s="130"/>
      <c r="L7" s="130"/>
      <c r="M7" s="131"/>
    </row>
    <row r="8" spans="1:13" ht="19.5" customHeight="1">
      <c r="A8" s="102" t="s">
        <v>17</v>
      </c>
      <c r="B8" s="102"/>
      <c r="C8" s="102"/>
      <c r="D8" s="128" t="s">
        <v>2</v>
      </c>
      <c r="E8" s="128"/>
      <c r="F8" s="128"/>
      <c r="G8" s="128"/>
      <c r="H8" s="102" t="s">
        <v>3</v>
      </c>
      <c r="I8" s="102"/>
      <c r="J8" s="102"/>
      <c r="K8" s="102" t="s">
        <v>4</v>
      </c>
      <c r="L8" s="102"/>
      <c r="M8" s="102"/>
    </row>
    <row r="9" spans="1:13" ht="19.5" customHeight="1">
      <c r="A9" s="102"/>
      <c r="B9" s="102"/>
      <c r="C9" s="102"/>
      <c r="D9" s="145" t="s">
        <v>120</v>
      </c>
      <c r="E9" s="146"/>
      <c r="F9" s="146"/>
      <c r="G9" s="147"/>
      <c r="H9" s="102"/>
      <c r="I9" s="102"/>
      <c r="J9" s="102"/>
      <c r="K9" s="102"/>
      <c r="L9" s="102"/>
      <c r="M9" s="102"/>
    </row>
    <row r="10" spans="1:13" ht="19.5" customHeight="1">
      <c r="A10" s="102"/>
      <c r="B10" s="102"/>
      <c r="C10" s="102"/>
      <c r="D10" s="141" t="s">
        <v>121</v>
      </c>
      <c r="E10" s="141"/>
      <c r="F10" s="141"/>
      <c r="G10" s="141"/>
      <c r="H10" s="102"/>
      <c r="I10" s="102"/>
      <c r="J10" s="102"/>
      <c r="K10" s="102"/>
      <c r="L10" s="102"/>
      <c r="M10" s="102"/>
    </row>
    <row r="11" spans="1:13" ht="29.2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29.25" customHeight="1">
      <c r="A12" s="102"/>
      <c r="B12" s="102"/>
      <c r="C12" s="102"/>
      <c r="D12" s="148"/>
      <c r="E12" s="104"/>
      <c r="F12" s="104"/>
      <c r="G12" s="105"/>
      <c r="H12" s="102"/>
      <c r="I12" s="102"/>
      <c r="J12" s="102"/>
      <c r="K12" s="102"/>
      <c r="L12" s="102"/>
      <c r="M12" s="102"/>
    </row>
    <row r="13" spans="1:13" ht="29.2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s="10" customFormat="1" ht="14.25" customHeight="1" thickBot="1">
      <c r="A14" s="140" t="s">
        <v>29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5" spans="1:15" s="6" customFormat="1" ht="24.75" customHeight="1" thickBot="1">
      <c r="A15" s="109" t="str">
        <f>A1</f>
        <v>彰化縣彰化市民生國民小學</v>
      </c>
      <c r="B15" s="110"/>
      <c r="C15" s="110"/>
      <c r="D15" s="110"/>
      <c r="E15" s="110"/>
      <c r="F15" s="110"/>
      <c r="G15" s="150" t="s">
        <v>28</v>
      </c>
      <c r="H15" s="150"/>
      <c r="I15" s="150"/>
      <c r="J15" s="150"/>
      <c r="K15" s="150"/>
      <c r="L15" s="150"/>
      <c r="M15" s="151"/>
      <c r="N15" s="6" t="s">
        <v>131</v>
      </c>
      <c r="O15" s="63">
        <v>21009</v>
      </c>
    </row>
    <row r="16" spans="1:13" s="6" customFormat="1" ht="21.75" customHeight="1">
      <c r="A16" s="111" t="s">
        <v>30</v>
      </c>
      <c r="B16" s="112"/>
      <c r="C16" s="106" t="s">
        <v>130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7"/>
    </row>
    <row r="17" spans="1:13" s="6" customFormat="1" ht="21.75" customHeight="1">
      <c r="A17" s="111" t="s">
        <v>31</v>
      </c>
      <c r="B17" s="112"/>
      <c r="C17" s="108">
        <v>1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7"/>
    </row>
    <row r="18" spans="1:15" s="6" customFormat="1" ht="21.75" customHeight="1">
      <c r="A18" s="111" t="s">
        <v>32</v>
      </c>
      <c r="B18" s="112"/>
      <c r="C18" s="106">
        <v>2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7"/>
      <c r="N18" s="76" t="s">
        <v>113</v>
      </c>
      <c r="O18" s="77"/>
    </row>
    <row r="19" spans="1:15" ht="16.5" customHeight="1">
      <c r="A19" s="68" t="s">
        <v>33</v>
      </c>
      <c r="B19" s="69"/>
      <c r="C19" s="11" t="s">
        <v>34</v>
      </c>
      <c r="D19" s="80" t="s">
        <v>36</v>
      </c>
      <c r="E19" s="82"/>
      <c r="F19" s="157" t="s">
        <v>54</v>
      </c>
      <c r="G19" s="158"/>
      <c r="H19" s="161" t="s">
        <v>38</v>
      </c>
      <c r="I19" s="93" t="s">
        <v>44</v>
      </c>
      <c r="J19" s="80" t="s">
        <v>55</v>
      </c>
      <c r="K19" s="81"/>
      <c r="L19" s="82"/>
      <c r="M19" s="92" t="s">
        <v>39</v>
      </c>
      <c r="N19" s="155" t="s">
        <v>77</v>
      </c>
      <c r="O19" s="78" t="s">
        <v>93</v>
      </c>
    </row>
    <row r="20" spans="1:15" ht="16.5" customHeight="1">
      <c r="A20" s="70" t="s">
        <v>18</v>
      </c>
      <c r="B20" s="71"/>
      <c r="C20" s="9" t="s">
        <v>35</v>
      </c>
      <c r="D20" s="83"/>
      <c r="E20" s="85"/>
      <c r="F20" s="61" t="s">
        <v>125</v>
      </c>
      <c r="G20" s="62" t="s">
        <v>126</v>
      </c>
      <c r="H20" s="162"/>
      <c r="I20" s="93"/>
      <c r="J20" s="83"/>
      <c r="K20" s="84"/>
      <c r="L20" s="85"/>
      <c r="M20" s="92"/>
      <c r="N20" s="155"/>
      <c r="O20" s="79"/>
    </row>
    <row r="21" spans="1:15" ht="24" customHeight="1">
      <c r="A21" s="72"/>
      <c r="B21" s="73"/>
      <c r="C21" s="2">
        <v>30</v>
      </c>
      <c r="D21" s="64">
        <f>C21*C22</f>
        <v>24000</v>
      </c>
      <c r="E21" s="65"/>
      <c r="F21" s="159">
        <f>ROUND(D21*1.91%,0)</f>
        <v>458</v>
      </c>
      <c r="G21" s="159">
        <f>IF(N22="是",0,IF(D21&gt;O15,IF(O22="是",0,ROUND(D21*1.91%,0)),0))</f>
        <v>458</v>
      </c>
      <c r="H21" s="152">
        <f>D21-G21</f>
        <v>23542</v>
      </c>
      <c r="I21" s="153"/>
      <c r="J21" s="86"/>
      <c r="K21" s="87"/>
      <c r="L21" s="88"/>
      <c r="M21" s="156"/>
      <c r="N21" s="155"/>
      <c r="O21" s="79"/>
    </row>
    <row r="22" spans="1:15" ht="24" customHeight="1">
      <c r="A22" s="74"/>
      <c r="B22" s="75"/>
      <c r="C22" s="3">
        <v>800</v>
      </c>
      <c r="D22" s="66"/>
      <c r="E22" s="67"/>
      <c r="F22" s="160"/>
      <c r="G22" s="160"/>
      <c r="H22" s="152"/>
      <c r="I22" s="153"/>
      <c r="J22" s="89"/>
      <c r="K22" s="90"/>
      <c r="L22" s="91"/>
      <c r="M22" s="156"/>
      <c r="N22" s="41" t="s">
        <v>62</v>
      </c>
      <c r="O22" s="56" t="s">
        <v>62</v>
      </c>
    </row>
    <row r="23" spans="1:15" ht="26.25" customHeight="1" thickBot="1">
      <c r="A23" s="143" t="s">
        <v>43</v>
      </c>
      <c r="B23" s="144"/>
      <c r="C23" s="13" t="s">
        <v>42</v>
      </c>
      <c r="D23" s="163">
        <f>D21+F21</f>
        <v>24458</v>
      </c>
      <c r="E23" s="163"/>
      <c r="F23" s="163"/>
      <c r="G23" s="163"/>
      <c r="H23" s="163"/>
      <c r="I23" s="163"/>
      <c r="J23" s="163"/>
      <c r="K23" s="163"/>
      <c r="L23" s="163"/>
      <c r="M23" s="164"/>
      <c r="N23" s="14"/>
      <c r="O23" s="12"/>
    </row>
    <row r="24" ht="16.5"/>
    <row r="25" spans="1:13" s="6" customFormat="1" ht="27" customHeight="1">
      <c r="A25" s="149" t="s">
        <v>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0" s="6" customFormat="1" ht="27.75">
      <c r="A26" s="15" t="s">
        <v>60</v>
      </c>
      <c r="B26" s="142" t="s">
        <v>116</v>
      </c>
      <c r="C26" s="142"/>
      <c r="F26" s="139">
        <f ca="1">TODAY()</f>
        <v>42782</v>
      </c>
      <c r="G26" s="139"/>
      <c r="H26" s="139"/>
      <c r="I26" s="139"/>
      <c r="J26" s="16"/>
    </row>
    <row r="27" spans="1:14" ht="24" customHeight="1">
      <c r="A27" s="94" t="s">
        <v>6</v>
      </c>
      <c r="B27" s="86" t="s">
        <v>122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154" t="s">
        <v>87</v>
      </c>
    </row>
    <row r="28" spans="1:14" ht="24" customHeight="1">
      <c r="A28" s="94"/>
      <c r="B28" s="13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8"/>
      <c r="N28" s="154"/>
    </row>
    <row r="29" spans="1:14" ht="24" customHeight="1">
      <c r="A29" s="94"/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  <c r="N29" s="154"/>
    </row>
    <row r="30" spans="1:14" ht="31.5" customHeight="1">
      <c r="A30" s="94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154"/>
    </row>
    <row r="31" spans="1:13" ht="24.75" customHeight="1">
      <c r="A31" s="17" t="s">
        <v>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ht="19.5" customHeight="1">
      <c r="A32" s="94" t="s">
        <v>8</v>
      </c>
      <c r="B32" s="95">
        <f>D23</f>
        <v>24458</v>
      </c>
      <c r="C32" s="96"/>
      <c r="D32" s="96"/>
      <c r="E32" s="97"/>
      <c r="F32" s="93" t="s">
        <v>19</v>
      </c>
      <c r="G32" s="102" t="s">
        <v>20</v>
      </c>
      <c r="H32" s="102"/>
      <c r="I32" s="103" t="str">
        <f>H5</f>
        <v>應付代收款</v>
      </c>
      <c r="J32" s="103"/>
      <c r="K32" s="103"/>
      <c r="L32" s="103"/>
      <c r="M32" s="103"/>
    </row>
    <row r="33" spans="1:13" ht="19.5" customHeight="1">
      <c r="A33" s="94"/>
      <c r="B33" s="98"/>
      <c r="C33" s="99"/>
      <c r="D33" s="99"/>
      <c r="E33" s="100"/>
      <c r="F33" s="93"/>
      <c r="G33" s="102" t="s">
        <v>15</v>
      </c>
      <c r="H33" s="102"/>
      <c r="I33" s="103" t="str">
        <f>H6</f>
        <v>各項補助經費</v>
      </c>
      <c r="J33" s="103"/>
      <c r="K33" s="103"/>
      <c r="L33" s="103"/>
      <c r="M33" s="103"/>
    </row>
    <row r="34" spans="1:13" ht="21" customHeight="1">
      <c r="A34" s="102" t="s">
        <v>21</v>
      </c>
      <c r="B34" s="102"/>
      <c r="C34" s="102"/>
      <c r="D34" s="93" t="s">
        <v>22</v>
      </c>
      <c r="E34" s="102" t="s">
        <v>23</v>
      </c>
      <c r="F34" s="102"/>
      <c r="G34" s="102"/>
      <c r="H34" s="102" t="s">
        <v>24</v>
      </c>
      <c r="I34" s="102"/>
      <c r="J34" s="102"/>
      <c r="K34" s="102" t="s">
        <v>25</v>
      </c>
      <c r="L34" s="102"/>
      <c r="M34" s="102"/>
    </row>
    <row r="35" spans="1:13" ht="36" customHeight="1">
      <c r="A35" s="103" t="s">
        <v>26</v>
      </c>
      <c r="B35" s="103"/>
      <c r="C35" s="103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ht="36" customHeight="1">
      <c r="A36" s="103" t="s">
        <v>27</v>
      </c>
      <c r="B36" s="103"/>
      <c r="C36" s="103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ht="27.75" customHeight="1"/>
    <row r="38" ht="27.75" customHeight="1"/>
    <row r="39" ht="27.75" customHeight="1"/>
    <row r="40" ht="27.75" customHeight="1"/>
  </sheetData>
  <sheetProtection formatCells="0" formatColumns="0" formatRows="0"/>
  <mergeCells count="82">
    <mergeCell ref="N27:N30"/>
    <mergeCell ref="N19:N21"/>
    <mergeCell ref="M21:M22"/>
    <mergeCell ref="F19:G19"/>
    <mergeCell ref="G21:G22"/>
    <mergeCell ref="F21:F22"/>
    <mergeCell ref="H19:H20"/>
    <mergeCell ref="D23:M23"/>
    <mergeCell ref="I19:I20"/>
    <mergeCell ref="D19:E20"/>
    <mergeCell ref="D9:G9"/>
    <mergeCell ref="D12:G12"/>
    <mergeCell ref="A8:C10"/>
    <mergeCell ref="A25:M25"/>
    <mergeCell ref="H11:J13"/>
    <mergeCell ref="G15:M15"/>
    <mergeCell ref="H21:H22"/>
    <mergeCell ref="I21:I22"/>
    <mergeCell ref="A18:B18"/>
    <mergeCell ref="F26:I26"/>
    <mergeCell ref="F5:G5"/>
    <mergeCell ref="A5:B7"/>
    <mergeCell ref="A14:M14"/>
    <mergeCell ref="A16:B16"/>
    <mergeCell ref="D10:G10"/>
    <mergeCell ref="H8:J10"/>
    <mergeCell ref="K8:M10"/>
    <mergeCell ref="B26:C26"/>
    <mergeCell ref="A23:B23"/>
    <mergeCell ref="H5:M5"/>
    <mergeCell ref="D8:G8"/>
    <mergeCell ref="E34:G34"/>
    <mergeCell ref="H34:J34"/>
    <mergeCell ref="K34:M34"/>
    <mergeCell ref="H6:M6"/>
    <mergeCell ref="F7:G7"/>
    <mergeCell ref="H7:M7"/>
    <mergeCell ref="C6:E7"/>
    <mergeCell ref="F6:G6"/>
    <mergeCell ref="E35:G36"/>
    <mergeCell ref="H35:J36"/>
    <mergeCell ref="K35:M36"/>
    <mergeCell ref="D34:D36"/>
    <mergeCell ref="A35:C35"/>
    <mergeCell ref="A36:C36"/>
    <mergeCell ref="A34:C34"/>
    <mergeCell ref="A1:M1"/>
    <mergeCell ref="G3:H4"/>
    <mergeCell ref="I3:M4"/>
    <mergeCell ref="A3:C3"/>
    <mergeCell ref="A4:C4"/>
    <mergeCell ref="D3:F4"/>
    <mergeCell ref="C5:E5"/>
    <mergeCell ref="D11:G11"/>
    <mergeCell ref="C16:M16"/>
    <mergeCell ref="C17:M17"/>
    <mergeCell ref="C18:M18"/>
    <mergeCell ref="A11:C13"/>
    <mergeCell ref="K11:M13"/>
    <mergeCell ref="D13:G13"/>
    <mergeCell ref="A15:F15"/>
    <mergeCell ref="A17:B17"/>
    <mergeCell ref="F32:F33"/>
    <mergeCell ref="A32:A33"/>
    <mergeCell ref="B32:E33"/>
    <mergeCell ref="A27:A30"/>
    <mergeCell ref="B31:M31"/>
    <mergeCell ref="G32:H32"/>
    <mergeCell ref="G33:H33"/>
    <mergeCell ref="I32:M32"/>
    <mergeCell ref="I33:M33"/>
    <mergeCell ref="B27:M30"/>
    <mergeCell ref="D21:E22"/>
    <mergeCell ref="A19:B19"/>
    <mergeCell ref="A20:B20"/>
    <mergeCell ref="A21:B21"/>
    <mergeCell ref="A22:B22"/>
    <mergeCell ref="N18:O18"/>
    <mergeCell ref="O19:O21"/>
    <mergeCell ref="J19:L20"/>
    <mergeCell ref="J21:L22"/>
    <mergeCell ref="M19:M20"/>
  </mergeCells>
  <dataValidations count="1">
    <dataValidation type="list" allowBlank="1" showInputMessage="1" showErrorMessage="1" sqref="N22:O22">
      <formula1>"是,否"</formula1>
    </dataValidation>
  </dataValidations>
  <printOptions/>
  <pageMargins left="0.3937007874015748" right="0.15748031496062992" top="0.5905511811023623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25">
      <selection activeCell="R33" sqref="R33"/>
    </sheetView>
  </sheetViews>
  <sheetFormatPr defaultColWidth="9.00390625" defaultRowHeight="16.5"/>
  <cols>
    <col min="1" max="1" width="5.125" style="4" customWidth="1"/>
    <col min="2" max="2" width="7.625" style="4" customWidth="1"/>
    <col min="3" max="3" width="4.50390625" style="4" customWidth="1"/>
    <col min="4" max="4" width="8.125" style="4" customWidth="1"/>
    <col min="5" max="6" width="4.875" style="4" customWidth="1"/>
    <col min="7" max="7" width="6.625" style="4" customWidth="1"/>
    <col min="8" max="8" width="9.00390625" style="4" customWidth="1"/>
    <col min="9" max="9" width="7.25390625" style="4" customWidth="1"/>
    <col min="10" max="10" width="9.25390625" style="4" customWidth="1"/>
    <col min="11" max="11" width="6.625" style="4" customWidth="1"/>
    <col min="12" max="12" width="2.375" style="4" customWidth="1"/>
    <col min="13" max="14" width="3.75390625" style="4" customWidth="1"/>
    <col min="15" max="15" width="5.875" style="4" customWidth="1"/>
    <col min="16" max="16" width="8.125" style="4" customWidth="1"/>
    <col min="17" max="17" width="12.375" style="4" customWidth="1"/>
    <col min="18" max="18" width="9.375" style="4" bestFit="1" customWidth="1"/>
    <col min="19" max="16384" width="9.00390625" style="4" customWidth="1"/>
  </cols>
  <sheetData>
    <row r="1" spans="1:15" ht="36" customHeight="1" thickBot="1">
      <c r="A1" s="274" t="s">
        <v>117</v>
      </c>
      <c r="B1" s="274"/>
      <c r="C1" s="274"/>
      <c r="D1" s="274"/>
      <c r="E1" s="274"/>
      <c r="F1" s="274"/>
      <c r="G1" s="274"/>
      <c r="H1" s="18" t="s">
        <v>5</v>
      </c>
      <c r="I1" s="18"/>
      <c r="J1" s="18"/>
      <c r="K1" s="18"/>
      <c r="L1" s="18"/>
      <c r="M1" s="18"/>
      <c r="N1" s="18"/>
      <c r="O1" s="18"/>
    </row>
    <row r="2" spans="1:16" ht="33" customHeight="1">
      <c r="A2" s="283" t="s">
        <v>61</v>
      </c>
      <c r="B2" s="284"/>
      <c r="C2" s="285" t="s">
        <v>116</v>
      </c>
      <c r="D2" s="285"/>
      <c r="E2" s="33"/>
      <c r="F2" s="33"/>
      <c r="G2" s="282">
        <f ca="1">TODAY()</f>
        <v>42782</v>
      </c>
      <c r="H2" s="282"/>
      <c r="I2" s="282"/>
      <c r="J2" s="19"/>
      <c r="K2" s="311" t="s">
        <v>98</v>
      </c>
      <c r="L2" s="312"/>
      <c r="M2" s="313"/>
      <c r="N2" s="275"/>
      <c r="O2" s="276"/>
      <c r="P2" s="277"/>
    </row>
    <row r="3" spans="1:17" ht="25.5" customHeight="1">
      <c r="A3" s="295" t="s">
        <v>63</v>
      </c>
      <c r="B3" s="286" t="s">
        <v>122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  <c r="Q3" s="323" t="s">
        <v>66</v>
      </c>
    </row>
    <row r="4" spans="1:17" ht="25.5" customHeight="1">
      <c r="A4" s="270"/>
      <c r="B4" s="28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324"/>
    </row>
    <row r="5" spans="1:17" ht="25.5" customHeight="1">
      <c r="A5" s="270"/>
      <c r="B5" s="289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1"/>
      <c r="Q5" s="324"/>
    </row>
    <row r="6" spans="1:17" ht="25.5" customHeight="1">
      <c r="A6" s="270"/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1"/>
      <c r="Q6" s="324"/>
    </row>
    <row r="7" spans="1:17" ht="25.5" customHeight="1">
      <c r="A7" s="270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1"/>
      <c r="Q7" s="324"/>
    </row>
    <row r="8" spans="1:17" ht="25.5" customHeight="1">
      <c r="A8" s="270"/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1"/>
      <c r="Q8" s="324"/>
    </row>
    <row r="9" spans="1:17" ht="25.5" customHeight="1">
      <c r="A9" s="270"/>
      <c r="B9" s="292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4"/>
      <c r="Q9" s="324"/>
    </row>
    <row r="10" spans="1:16" ht="90.75" customHeight="1">
      <c r="A10" s="20" t="s">
        <v>64</v>
      </c>
      <c r="B10" s="326" t="s">
        <v>74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8"/>
    </row>
    <row r="11" spans="1:16" ht="30" customHeight="1">
      <c r="A11" s="295" t="s">
        <v>65</v>
      </c>
      <c r="B11" s="325" t="s">
        <v>69</v>
      </c>
      <c r="C11" s="325"/>
      <c r="D11" s="21" t="s">
        <v>73</v>
      </c>
      <c r="E11" s="321">
        <f>H50</f>
        <v>32611</v>
      </c>
      <c r="F11" s="321"/>
      <c r="G11" s="321"/>
      <c r="H11" s="322"/>
      <c r="I11" s="161" t="s">
        <v>72</v>
      </c>
      <c r="J11" s="309" t="s">
        <v>69</v>
      </c>
      <c r="K11" s="310"/>
      <c r="L11" s="278"/>
      <c r="M11" s="279"/>
      <c r="N11" s="279"/>
      <c r="O11" s="279"/>
      <c r="P11" s="280"/>
    </row>
    <row r="12" spans="1:16" ht="30" customHeight="1">
      <c r="A12" s="270"/>
      <c r="B12" s="128" t="s">
        <v>46</v>
      </c>
      <c r="C12" s="128"/>
      <c r="D12" s="319"/>
      <c r="E12" s="320"/>
      <c r="F12" s="320"/>
      <c r="G12" s="320"/>
      <c r="H12" s="48" t="s">
        <v>46</v>
      </c>
      <c r="I12" s="330"/>
      <c r="J12" s="145" t="s">
        <v>75</v>
      </c>
      <c r="K12" s="146"/>
      <c r="L12" s="148"/>
      <c r="M12" s="104"/>
      <c r="N12" s="104"/>
      <c r="O12" s="104"/>
      <c r="P12" s="281"/>
    </row>
    <row r="13" spans="1:16" ht="30" customHeight="1">
      <c r="A13" s="270"/>
      <c r="B13" s="128" t="s">
        <v>67</v>
      </c>
      <c r="C13" s="128"/>
      <c r="D13" s="314"/>
      <c r="E13" s="314"/>
      <c r="F13" s="314"/>
      <c r="G13" s="314"/>
      <c r="H13" s="314"/>
      <c r="I13" s="330"/>
      <c r="J13" s="145" t="s">
        <v>76</v>
      </c>
      <c r="K13" s="146"/>
      <c r="L13" s="148"/>
      <c r="M13" s="104"/>
      <c r="N13" s="104"/>
      <c r="O13" s="104"/>
      <c r="P13" s="281"/>
    </row>
    <row r="14" spans="1:16" ht="30" customHeight="1">
      <c r="A14" s="270"/>
      <c r="B14" s="128" t="s">
        <v>70</v>
      </c>
      <c r="C14" s="128"/>
      <c r="D14" s="314"/>
      <c r="E14" s="314"/>
      <c r="F14" s="314"/>
      <c r="G14" s="314"/>
      <c r="H14" s="314"/>
      <c r="I14" s="330"/>
      <c r="J14" s="145" t="s">
        <v>70</v>
      </c>
      <c r="K14" s="146"/>
      <c r="L14" s="148"/>
      <c r="M14" s="104"/>
      <c r="N14" s="104"/>
      <c r="O14" s="104"/>
      <c r="P14" s="281"/>
    </row>
    <row r="15" spans="1:16" ht="30" customHeight="1">
      <c r="A15" s="270"/>
      <c r="B15" s="128" t="s">
        <v>71</v>
      </c>
      <c r="C15" s="128"/>
      <c r="D15" s="314"/>
      <c r="E15" s="314"/>
      <c r="F15" s="314"/>
      <c r="G15" s="314"/>
      <c r="H15" s="314"/>
      <c r="I15" s="271"/>
      <c r="J15" s="145" t="s">
        <v>71</v>
      </c>
      <c r="K15" s="146"/>
      <c r="L15" s="148"/>
      <c r="M15" s="104"/>
      <c r="N15" s="104"/>
      <c r="O15" s="104"/>
      <c r="P15" s="281"/>
    </row>
    <row r="16" spans="1:16" ht="31.5" customHeight="1">
      <c r="A16" s="270" t="s">
        <v>56</v>
      </c>
      <c r="B16" s="271"/>
      <c r="C16" s="271"/>
      <c r="D16" s="271"/>
      <c r="E16" s="161" t="s">
        <v>57</v>
      </c>
      <c r="F16" s="102" t="s">
        <v>102</v>
      </c>
      <c r="G16" s="102"/>
      <c r="H16" s="102"/>
      <c r="I16" s="102" t="s">
        <v>101</v>
      </c>
      <c r="J16" s="102"/>
      <c r="K16" s="102"/>
      <c r="L16" s="102"/>
      <c r="M16" s="102"/>
      <c r="N16" s="102"/>
      <c r="O16" s="102"/>
      <c r="P16" s="188"/>
    </row>
    <row r="17" spans="1:16" ht="60" customHeight="1">
      <c r="A17" s="272" t="s">
        <v>58</v>
      </c>
      <c r="B17" s="273"/>
      <c r="C17" s="273"/>
      <c r="D17" s="273"/>
      <c r="E17" s="307"/>
      <c r="F17" s="268" t="s">
        <v>53</v>
      </c>
      <c r="G17" s="268"/>
      <c r="H17" s="268"/>
      <c r="I17" s="269"/>
      <c r="J17" s="269"/>
      <c r="K17" s="269"/>
      <c r="L17" s="102"/>
      <c r="M17" s="102"/>
      <c r="N17" s="102"/>
      <c r="O17" s="102"/>
      <c r="P17" s="188"/>
    </row>
    <row r="18" spans="1:16" s="10" customFormat="1" ht="60" customHeight="1">
      <c r="A18" s="332" t="s">
        <v>59</v>
      </c>
      <c r="B18" s="333"/>
      <c r="C18" s="333"/>
      <c r="D18" s="333"/>
      <c r="E18" s="308"/>
      <c r="F18" s="268"/>
      <c r="G18" s="268"/>
      <c r="H18" s="268"/>
      <c r="I18" s="269"/>
      <c r="J18" s="269"/>
      <c r="K18" s="269"/>
      <c r="L18" s="102"/>
      <c r="M18" s="102"/>
      <c r="N18" s="102"/>
      <c r="O18" s="102"/>
      <c r="P18" s="188"/>
    </row>
    <row r="19" spans="1:16" s="10" customFormat="1" ht="129" customHeight="1" thickBot="1">
      <c r="A19" s="22" t="s">
        <v>68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6"/>
    </row>
    <row r="20" spans="1:16" s="10" customFormat="1" ht="10.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s="6" customFormat="1" ht="21" customHeight="1">
      <c r="A21" s="299" t="str">
        <f>A1</f>
        <v>彰化縣彰化市民生國民小學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</row>
    <row r="22" spans="1:16" s="6" customFormat="1" ht="25.5" customHeight="1" thickBot="1">
      <c r="A22" s="5" t="s">
        <v>45</v>
      </c>
      <c r="B22" s="5"/>
      <c r="C22" s="1">
        <v>104</v>
      </c>
      <c r="D22" s="6" t="s">
        <v>46</v>
      </c>
      <c r="E22" s="329" t="s">
        <v>47</v>
      </c>
      <c r="F22" s="329"/>
      <c r="G22" s="329"/>
      <c r="H22" s="329"/>
      <c r="I22" s="329"/>
      <c r="J22" s="329"/>
      <c r="K22" s="329"/>
      <c r="L22" s="57"/>
      <c r="M22" s="42"/>
      <c r="N22" s="42"/>
      <c r="O22" s="42"/>
      <c r="P22" s="42"/>
    </row>
    <row r="23" spans="1:16" s="6" customFormat="1" ht="15" customHeight="1">
      <c r="A23" s="300" t="s">
        <v>40</v>
      </c>
      <c r="B23" s="301"/>
      <c r="C23" s="301"/>
      <c r="D23" s="301"/>
      <c r="E23" s="44"/>
      <c r="F23" s="47"/>
      <c r="G23" s="343" t="s">
        <v>99</v>
      </c>
      <c r="H23" s="344"/>
      <c r="I23" s="204" t="s">
        <v>86</v>
      </c>
      <c r="J23" s="205"/>
      <c r="K23" s="205"/>
      <c r="L23" s="205"/>
      <c r="M23" s="205"/>
      <c r="N23" s="205"/>
      <c r="O23" s="205"/>
      <c r="P23" s="206"/>
    </row>
    <row r="24" spans="1:16" s="6" customFormat="1" ht="15" customHeight="1">
      <c r="A24" s="214" t="s">
        <v>41</v>
      </c>
      <c r="B24" s="124"/>
      <c r="C24" s="124"/>
      <c r="D24" s="124"/>
      <c r="E24" s="43"/>
      <c r="F24" s="46"/>
      <c r="G24" s="116"/>
      <c r="H24" s="71"/>
      <c r="I24" s="207"/>
      <c r="J24" s="208"/>
      <c r="K24" s="208"/>
      <c r="L24" s="208"/>
      <c r="M24" s="208"/>
      <c r="N24" s="208"/>
      <c r="O24" s="208"/>
      <c r="P24" s="209"/>
    </row>
    <row r="25" spans="1:16" ht="24" customHeight="1">
      <c r="A25" s="215" t="s">
        <v>48</v>
      </c>
      <c r="B25" s="125"/>
      <c r="C25" s="148" t="s">
        <v>49</v>
      </c>
      <c r="D25" s="104"/>
      <c r="E25" s="104"/>
      <c r="F25" s="105"/>
      <c r="G25" s="148" t="s">
        <v>1</v>
      </c>
      <c r="H25" s="105"/>
      <c r="I25" s="217" t="s">
        <v>50</v>
      </c>
      <c r="J25" s="217"/>
      <c r="K25" s="217"/>
      <c r="L25" s="217"/>
      <c r="M25" s="217"/>
      <c r="N25" s="217"/>
      <c r="O25" s="217"/>
      <c r="P25" s="218"/>
    </row>
    <row r="26" spans="1:16" ht="24" customHeight="1">
      <c r="A26" s="216"/>
      <c r="B26" s="198"/>
      <c r="C26" s="219">
        <f>H50</f>
        <v>32611</v>
      </c>
      <c r="D26" s="220"/>
      <c r="E26" s="220"/>
      <c r="F26" s="221"/>
      <c r="G26" s="148" t="s">
        <v>51</v>
      </c>
      <c r="H26" s="105"/>
      <c r="I26" s="127" t="s">
        <v>118</v>
      </c>
      <c r="J26" s="127"/>
      <c r="K26" s="127"/>
      <c r="L26" s="127"/>
      <c r="M26" s="127"/>
      <c r="N26" s="127"/>
      <c r="O26" s="127"/>
      <c r="P26" s="156"/>
    </row>
    <row r="27" spans="1:16" ht="24" customHeight="1">
      <c r="A27" s="70"/>
      <c r="B27" s="126"/>
      <c r="C27" s="222"/>
      <c r="D27" s="223"/>
      <c r="E27" s="223"/>
      <c r="F27" s="224"/>
      <c r="G27" s="116" t="s">
        <v>52</v>
      </c>
      <c r="H27" s="71"/>
      <c r="I27" s="129" t="s">
        <v>119</v>
      </c>
      <c r="J27" s="130"/>
      <c r="K27" s="130"/>
      <c r="L27" s="130"/>
      <c r="M27" s="130"/>
      <c r="N27" s="130"/>
      <c r="O27" s="130"/>
      <c r="P27" s="347"/>
    </row>
    <row r="28" spans="1:16" ht="19.5" customHeight="1">
      <c r="A28" s="270" t="s">
        <v>100</v>
      </c>
      <c r="B28" s="102"/>
      <c r="C28" s="102"/>
      <c r="D28" s="102"/>
      <c r="E28" s="128" t="s">
        <v>2</v>
      </c>
      <c r="F28" s="128"/>
      <c r="G28" s="128"/>
      <c r="H28" s="128"/>
      <c r="I28" s="114" t="s">
        <v>3</v>
      </c>
      <c r="J28" s="125"/>
      <c r="K28" s="125"/>
      <c r="L28" s="102" t="s">
        <v>4</v>
      </c>
      <c r="M28" s="102"/>
      <c r="N28" s="102"/>
      <c r="O28" s="102"/>
      <c r="P28" s="188"/>
    </row>
    <row r="29" spans="1:16" ht="19.5" customHeight="1">
      <c r="A29" s="270"/>
      <c r="B29" s="102"/>
      <c r="C29" s="102"/>
      <c r="D29" s="102"/>
      <c r="E29" s="145" t="s">
        <v>120</v>
      </c>
      <c r="F29" s="146"/>
      <c r="G29" s="146"/>
      <c r="H29" s="147"/>
      <c r="I29" s="197"/>
      <c r="J29" s="198"/>
      <c r="K29" s="198"/>
      <c r="L29" s="102"/>
      <c r="M29" s="102"/>
      <c r="N29" s="102"/>
      <c r="O29" s="102"/>
      <c r="P29" s="188"/>
    </row>
    <row r="30" spans="1:16" ht="19.5" customHeight="1">
      <c r="A30" s="270"/>
      <c r="B30" s="102"/>
      <c r="C30" s="102"/>
      <c r="D30" s="102"/>
      <c r="E30" s="141" t="s">
        <v>121</v>
      </c>
      <c r="F30" s="141"/>
      <c r="G30" s="141"/>
      <c r="H30" s="141"/>
      <c r="I30" s="116"/>
      <c r="J30" s="126"/>
      <c r="K30" s="126"/>
      <c r="L30" s="102"/>
      <c r="M30" s="102"/>
      <c r="N30" s="102"/>
      <c r="O30" s="102"/>
      <c r="P30" s="188"/>
    </row>
    <row r="31" spans="1:16" ht="33" customHeight="1" thickBot="1">
      <c r="A31" s="25"/>
      <c r="B31" s="26"/>
      <c r="C31" s="26"/>
      <c r="D31" s="27"/>
      <c r="E31" s="148"/>
      <c r="F31" s="104"/>
      <c r="G31" s="104"/>
      <c r="H31" s="105"/>
      <c r="I31" s="114"/>
      <c r="J31" s="125"/>
      <c r="K31" s="125"/>
      <c r="L31" s="114"/>
      <c r="M31" s="125"/>
      <c r="N31" s="125"/>
      <c r="O31" s="125"/>
      <c r="P31" s="302"/>
    </row>
    <row r="32" spans="1:18" ht="33" customHeight="1" thickBot="1">
      <c r="A32" s="58"/>
      <c r="B32" s="59"/>
      <c r="C32" s="59"/>
      <c r="D32" s="60"/>
      <c r="E32" s="148"/>
      <c r="F32" s="104"/>
      <c r="G32" s="104"/>
      <c r="H32" s="105"/>
      <c r="I32" s="197"/>
      <c r="J32" s="198"/>
      <c r="K32" s="198"/>
      <c r="L32" s="197"/>
      <c r="M32" s="198"/>
      <c r="N32" s="198"/>
      <c r="O32" s="198"/>
      <c r="P32" s="303"/>
      <c r="Q32" s="6" t="s">
        <v>131</v>
      </c>
      <c r="R32" s="63">
        <v>21009</v>
      </c>
    </row>
    <row r="33" spans="1:16" s="6" customFormat="1" ht="33" customHeight="1" thickBot="1">
      <c r="A33" s="28"/>
      <c r="B33" s="29"/>
      <c r="C33" s="29"/>
      <c r="D33" s="30"/>
      <c r="E33" s="199"/>
      <c r="F33" s="200"/>
      <c r="G33" s="200"/>
      <c r="H33" s="225"/>
      <c r="I33" s="199"/>
      <c r="J33" s="200"/>
      <c r="K33" s="200"/>
      <c r="L33" s="199"/>
      <c r="M33" s="200"/>
      <c r="N33" s="200"/>
      <c r="O33" s="200"/>
      <c r="P33" s="304"/>
    </row>
    <row r="34" spans="1:16" s="6" customFormat="1" ht="18.75" customHeight="1" thickBot="1">
      <c r="A34" s="195" t="s">
        <v>29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</row>
    <row r="35" spans="1:18" ht="31.5" customHeight="1">
      <c r="A35" s="315" t="str">
        <f>A1</f>
        <v>彰化縣彰化市民生國民小學</v>
      </c>
      <c r="B35" s="316"/>
      <c r="C35" s="316"/>
      <c r="D35" s="316"/>
      <c r="E35" s="316"/>
      <c r="F35" s="316"/>
      <c r="G35" s="316"/>
      <c r="H35" s="316"/>
      <c r="I35" s="296" t="s">
        <v>109</v>
      </c>
      <c r="J35" s="297"/>
      <c r="K35" s="297"/>
      <c r="L35" s="297"/>
      <c r="M35" s="297"/>
      <c r="N35" s="297"/>
      <c r="O35" s="297"/>
      <c r="P35" s="298"/>
      <c r="Q35" s="76" t="s">
        <v>113</v>
      </c>
      <c r="R35" s="77"/>
    </row>
    <row r="36" spans="1:18" s="32" customFormat="1" ht="25.5" customHeight="1">
      <c r="A36" s="317" t="s">
        <v>78</v>
      </c>
      <c r="B36" s="318"/>
      <c r="C36" s="226" t="s">
        <v>82</v>
      </c>
      <c r="D36" s="193"/>
      <c r="E36" s="193"/>
      <c r="F36" s="227"/>
      <c r="G36" s="31" t="s">
        <v>34</v>
      </c>
      <c r="H36" s="148" t="s">
        <v>114</v>
      </c>
      <c r="I36" s="345" t="s">
        <v>103</v>
      </c>
      <c r="J36" s="82" t="s">
        <v>83</v>
      </c>
      <c r="K36" s="114" t="s">
        <v>84</v>
      </c>
      <c r="L36" s="115"/>
      <c r="M36" s="192" t="s">
        <v>115</v>
      </c>
      <c r="N36" s="193"/>
      <c r="O36" s="193"/>
      <c r="P36" s="194"/>
      <c r="Q36" s="210" t="s">
        <v>88</v>
      </c>
      <c r="R36" s="212" t="s">
        <v>93</v>
      </c>
    </row>
    <row r="37" spans="1:18" s="32" customFormat="1" ht="25.5" customHeight="1">
      <c r="A37" s="70" t="s">
        <v>79</v>
      </c>
      <c r="B37" s="71"/>
      <c r="C37" s="201" t="s">
        <v>80</v>
      </c>
      <c r="D37" s="202"/>
      <c r="E37" s="202"/>
      <c r="F37" s="203"/>
      <c r="G37" s="8" t="s">
        <v>81</v>
      </c>
      <c r="H37" s="196"/>
      <c r="I37" s="346"/>
      <c r="J37" s="85"/>
      <c r="K37" s="116"/>
      <c r="L37" s="71"/>
      <c r="M37" s="189" t="s">
        <v>85</v>
      </c>
      <c r="N37" s="190"/>
      <c r="O37" s="190"/>
      <c r="P37" s="191"/>
      <c r="Q37" s="211"/>
      <c r="R37" s="213"/>
    </row>
    <row r="38" spans="1:18" s="12" customFormat="1" ht="31.5" customHeight="1">
      <c r="A38" s="257"/>
      <c r="B38" s="258"/>
      <c r="C38" s="256"/>
      <c r="D38" s="256"/>
      <c r="E38" s="256"/>
      <c r="F38" s="256"/>
      <c r="G38" s="34">
        <v>4</v>
      </c>
      <c r="H38" s="264">
        <f>G38*G39</f>
        <v>6400</v>
      </c>
      <c r="I38" s="230">
        <f>IF(Q38="是",0,IF(H38&gt;R32,IF(R38="是",0,ROUND(H38*1.91%,0)),0))</f>
        <v>0</v>
      </c>
      <c r="J38" s="228">
        <f>H38-I38</f>
        <v>6400</v>
      </c>
      <c r="K38" s="182"/>
      <c r="L38" s="183"/>
      <c r="M38" s="170"/>
      <c r="N38" s="171"/>
      <c r="O38" s="171"/>
      <c r="P38" s="172"/>
      <c r="Q38" s="251" t="s">
        <v>62</v>
      </c>
      <c r="R38" s="245" t="s">
        <v>62</v>
      </c>
    </row>
    <row r="39" spans="1:18" s="12" customFormat="1" ht="31.5" customHeight="1">
      <c r="A39" s="253"/>
      <c r="B39" s="246"/>
      <c r="C39" s="246"/>
      <c r="D39" s="246"/>
      <c r="E39" s="246"/>
      <c r="F39" s="246"/>
      <c r="G39" s="35">
        <v>1600</v>
      </c>
      <c r="H39" s="266"/>
      <c r="I39" s="231"/>
      <c r="J39" s="229"/>
      <c r="K39" s="184"/>
      <c r="L39" s="185"/>
      <c r="M39" s="173"/>
      <c r="N39" s="174"/>
      <c r="O39" s="174"/>
      <c r="P39" s="175"/>
      <c r="Q39" s="251"/>
      <c r="R39" s="245"/>
    </row>
    <row r="40" spans="1:18" s="12" customFormat="1" ht="31.5" customHeight="1">
      <c r="A40" s="241"/>
      <c r="B40" s="242"/>
      <c r="C40" s="252"/>
      <c r="D40" s="252"/>
      <c r="E40" s="252"/>
      <c r="F40" s="252"/>
      <c r="G40" s="36">
        <v>4</v>
      </c>
      <c r="H40" s="249">
        <f>G40*G41</f>
        <v>6400</v>
      </c>
      <c r="I40" s="231">
        <f>IF(Q40="是",0,IF(H40&gt;R32,IF(R40="是",0,ROUND(H40*1.91%,0)),0))</f>
        <v>0</v>
      </c>
      <c r="J40" s="236">
        <f>H40-I40</f>
        <v>6400</v>
      </c>
      <c r="K40" s="186"/>
      <c r="L40" s="187"/>
      <c r="M40" s="176"/>
      <c r="N40" s="177"/>
      <c r="O40" s="177"/>
      <c r="P40" s="178"/>
      <c r="Q40" s="251" t="s">
        <v>62</v>
      </c>
      <c r="R40" s="245" t="s">
        <v>62</v>
      </c>
    </row>
    <row r="41" spans="1:18" s="12" customFormat="1" ht="31.5" customHeight="1">
      <c r="A41" s="253"/>
      <c r="B41" s="246"/>
      <c r="C41" s="246"/>
      <c r="D41" s="246"/>
      <c r="E41" s="246"/>
      <c r="F41" s="246"/>
      <c r="G41" s="35">
        <v>1600</v>
      </c>
      <c r="H41" s="250"/>
      <c r="I41" s="231"/>
      <c r="J41" s="229"/>
      <c r="K41" s="184"/>
      <c r="L41" s="185"/>
      <c r="M41" s="173"/>
      <c r="N41" s="174"/>
      <c r="O41" s="174"/>
      <c r="P41" s="175"/>
      <c r="Q41" s="251"/>
      <c r="R41" s="245"/>
    </row>
    <row r="42" spans="1:18" s="12" customFormat="1" ht="31.5" customHeight="1">
      <c r="A42" s="241"/>
      <c r="B42" s="242"/>
      <c r="C42" s="252"/>
      <c r="D42" s="252"/>
      <c r="E42" s="252"/>
      <c r="F42" s="252"/>
      <c r="G42" s="36">
        <v>4</v>
      </c>
      <c r="H42" s="249">
        <f>G42*G43</f>
        <v>6400</v>
      </c>
      <c r="I42" s="231">
        <f>IF(Q42="是",0,IF(H42&gt;R32,IF(R42="是",0,ROUND(H42*1.91%,0)),0))</f>
        <v>0</v>
      </c>
      <c r="J42" s="236">
        <f>H42-I42</f>
        <v>6400</v>
      </c>
      <c r="K42" s="186"/>
      <c r="L42" s="187"/>
      <c r="M42" s="176"/>
      <c r="N42" s="177"/>
      <c r="O42" s="177"/>
      <c r="P42" s="178"/>
      <c r="Q42" s="251" t="s">
        <v>62</v>
      </c>
      <c r="R42" s="245" t="s">
        <v>62</v>
      </c>
    </row>
    <row r="43" spans="1:18" s="12" customFormat="1" ht="31.5" customHeight="1">
      <c r="A43" s="253"/>
      <c r="B43" s="246"/>
      <c r="C43" s="246"/>
      <c r="D43" s="246"/>
      <c r="E43" s="246"/>
      <c r="F43" s="246"/>
      <c r="G43" s="35">
        <v>1600</v>
      </c>
      <c r="H43" s="250"/>
      <c r="I43" s="231"/>
      <c r="J43" s="229"/>
      <c r="K43" s="184"/>
      <c r="L43" s="185"/>
      <c r="M43" s="173"/>
      <c r="N43" s="174"/>
      <c r="O43" s="174"/>
      <c r="P43" s="175"/>
      <c r="Q43" s="251"/>
      <c r="R43" s="245"/>
    </row>
    <row r="44" spans="1:18" s="12" customFormat="1" ht="31.5" customHeight="1">
      <c r="A44" s="241"/>
      <c r="B44" s="242"/>
      <c r="C44" s="252"/>
      <c r="D44" s="252"/>
      <c r="E44" s="252"/>
      <c r="F44" s="252"/>
      <c r="G44" s="36">
        <v>4</v>
      </c>
      <c r="H44" s="249">
        <f>G44*G45</f>
        <v>6400</v>
      </c>
      <c r="I44" s="231">
        <f>IF(Q44="是",0,IF(H44&gt;R32,IF(R44="是",0,ROUND(H44*1.91%,0)),0))</f>
        <v>0</v>
      </c>
      <c r="J44" s="236">
        <f>H44-I44</f>
        <v>6400</v>
      </c>
      <c r="K44" s="186"/>
      <c r="L44" s="187"/>
      <c r="M44" s="176"/>
      <c r="N44" s="177"/>
      <c r="O44" s="177"/>
      <c r="P44" s="178"/>
      <c r="Q44" s="251" t="s">
        <v>62</v>
      </c>
      <c r="R44" s="245" t="s">
        <v>62</v>
      </c>
    </row>
    <row r="45" spans="1:18" s="12" customFormat="1" ht="31.5" customHeight="1">
      <c r="A45" s="253"/>
      <c r="B45" s="246"/>
      <c r="C45" s="246"/>
      <c r="D45" s="246"/>
      <c r="E45" s="246"/>
      <c r="F45" s="246"/>
      <c r="G45" s="35">
        <v>1600</v>
      </c>
      <c r="H45" s="250"/>
      <c r="I45" s="231"/>
      <c r="J45" s="229"/>
      <c r="K45" s="184"/>
      <c r="L45" s="185"/>
      <c r="M45" s="173"/>
      <c r="N45" s="174"/>
      <c r="O45" s="174"/>
      <c r="P45" s="175"/>
      <c r="Q45" s="251"/>
      <c r="R45" s="245"/>
    </row>
    <row r="46" spans="1:18" ht="31.5" customHeight="1">
      <c r="A46" s="243"/>
      <c r="B46" s="244"/>
      <c r="C46" s="248"/>
      <c r="D46" s="248"/>
      <c r="E46" s="248"/>
      <c r="F46" s="248"/>
      <c r="G46" s="51">
        <v>4</v>
      </c>
      <c r="H46" s="263">
        <f>G46*G47</f>
        <v>6400</v>
      </c>
      <c r="I46" s="231">
        <f>IF(Q46="是",0,IF(H46&gt;R32,IF(R46="是",0,ROUND(H46*1.91%,0)),0))</f>
        <v>0</v>
      </c>
      <c r="J46" s="348">
        <f>H46-I46</f>
        <v>6400</v>
      </c>
      <c r="K46" s="259"/>
      <c r="L46" s="260"/>
      <c r="M46" s="176"/>
      <c r="N46" s="177"/>
      <c r="O46" s="177"/>
      <c r="P46" s="178"/>
      <c r="Q46" s="251" t="s">
        <v>62</v>
      </c>
      <c r="R46" s="245" t="s">
        <v>62</v>
      </c>
    </row>
    <row r="47" spans="1:18" ht="31.5" customHeight="1">
      <c r="A47" s="267"/>
      <c r="B47" s="247"/>
      <c r="C47" s="247"/>
      <c r="D47" s="247"/>
      <c r="E47" s="247"/>
      <c r="F47" s="247"/>
      <c r="G47" s="45">
        <v>1600</v>
      </c>
      <c r="H47" s="264"/>
      <c r="I47" s="265"/>
      <c r="J47" s="349"/>
      <c r="K47" s="261"/>
      <c r="L47" s="262"/>
      <c r="M47" s="179"/>
      <c r="N47" s="180"/>
      <c r="O47" s="180"/>
      <c r="P47" s="181"/>
      <c r="Q47" s="251"/>
      <c r="R47" s="245"/>
    </row>
    <row r="48" spans="1:18" ht="31.5" customHeight="1" thickBot="1">
      <c r="A48" s="237" t="s">
        <v>105</v>
      </c>
      <c r="B48" s="238"/>
      <c r="C48" s="254" t="s">
        <v>104</v>
      </c>
      <c r="D48" s="254"/>
      <c r="E48" s="254"/>
      <c r="F48" s="254"/>
      <c r="G48" s="255"/>
      <c r="H48" s="53">
        <f>SUM(H38:H47)</f>
        <v>32000</v>
      </c>
      <c r="I48" s="49">
        <f>SUM(I38:I47)</f>
        <v>0</v>
      </c>
      <c r="J48" s="50">
        <f>SUM(J38:J47)</f>
        <v>32000</v>
      </c>
      <c r="K48" s="165"/>
      <c r="L48" s="166"/>
      <c r="M48" s="167"/>
      <c r="N48" s="168"/>
      <c r="O48" s="168"/>
      <c r="P48" s="169"/>
      <c r="Q48" s="55"/>
      <c r="R48" s="55"/>
    </row>
    <row r="49" spans="1:16" ht="31.5" customHeight="1" thickTop="1">
      <c r="A49" s="239" t="s">
        <v>123</v>
      </c>
      <c r="B49" s="240"/>
      <c r="C49" s="84" t="s">
        <v>124</v>
      </c>
      <c r="D49" s="84"/>
      <c r="E49" s="84"/>
      <c r="F49" s="84"/>
      <c r="G49" s="85"/>
      <c r="H49" s="54">
        <f>ROUND(H48*1.91%,0)</f>
        <v>611</v>
      </c>
      <c r="I49" s="341" t="s">
        <v>107</v>
      </c>
      <c r="J49" s="335"/>
      <c r="K49" s="336"/>
      <c r="L49" s="336"/>
      <c r="M49" s="336"/>
      <c r="N49" s="336"/>
      <c r="O49" s="336"/>
      <c r="P49" s="337"/>
    </row>
    <row r="50" spans="1:16" ht="31.5" customHeight="1" thickBot="1">
      <c r="A50" s="232" t="s">
        <v>106</v>
      </c>
      <c r="B50" s="233"/>
      <c r="C50" s="234" t="s">
        <v>108</v>
      </c>
      <c r="D50" s="234"/>
      <c r="E50" s="234"/>
      <c r="F50" s="234"/>
      <c r="G50" s="235"/>
      <c r="H50" s="52">
        <f>H48+H49</f>
        <v>32611</v>
      </c>
      <c r="I50" s="342"/>
      <c r="J50" s="338"/>
      <c r="K50" s="339"/>
      <c r="L50" s="339"/>
      <c r="M50" s="339"/>
      <c r="N50" s="339"/>
      <c r="O50" s="339"/>
      <c r="P50" s="340"/>
    </row>
    <row r="51" spans="1:16" ht="15.75">
      <c r="A51" s="331"/>
      <c r="B51" s="331"/>
      <c r="C51" s="331"/>
      <c r="D51" s="331"/>
      <c r="E51" s="331"/>
      <c r="F51" s="331"/>
      <c r="I51" s="331"/>
      <c r="J51" s="331"/>
      <c r="K51" s="23"/>
      <c r="M51" s="23"/>
      <c r="N51" s="23"/>
      <c r="O51" s="334"/>
      <c r="P51" s="334"/>
    </row>
    <row r="52" spans="1:16" ht="15.75">
      <c r="A52" s="331"/>
      <c r="B52" s="331"/>
      <c r="C52" s="331"/>
      <c r="D52" s="331"/>
      <c r="E52" s="331"/>
      <c r="F52" s="331"/>
      <c r="I52" s="331"/>
      <c r="J52" s="331"/>
      <c r="K52" s="23"/>
      <c r="M52" s="23"/>
      <c r="N52" s="23"/>
      <c r="O52" s="334"/>
      <c r="P52" s="334"/>
    </row>
    <row r="53" spans="1:16" ht="15.75">
      <c r="A53" s="331"/>
      <c r="B53" s="331"/>
      <c r="C53" s="331"/>
      <c r="D53" s="331"/>
      <c r="E53" s="331"/>
      <c r="F53" s="331"/>
      <c r="I53" s="331"/>
      <c r="J53" s="331"/>
      <c r="K53" s="23"/>
      <c r="M53" s="23"/>
      <c r="N53" s="23"/>
      <c r="O53" s="334"/>
      <c r="P53" s="334"/>
    </row>
    <row r="54" spans="1:16" ht="15.75">
      <c r="A54" s="331"/>
      <c r="B54" s="331"/>
      <c r="C54" s="331"/>
      <c r="D54" s="331"/>
      <c r="E54" s="331"/>
      <c r="F54" s="331"/>
      <c r="I54" s="331"/>
      <c r="J54" s="331"/>
      <c r="K54" s="23"/>
      <c r="M54" s="23"/>
      <c r="N54" s="23"/>
      <c r="O54" s="334"/>
      <c r="P54" s="334"/>
    </row>
  </sheetData>
  <sheetProtection formatCells="0" formatColumns="0" formatRows="0"/>
  <mergeCells count="171">
    <mergeCell ref="J46:J47"/>
    <mergeCell ref="J44:J45"/>
    <mergeCell ref="K44:L45"/>
    <mergeCell ref="M44:P44"/>
    <mergeCell ref="M45:P45"/>
    <mergeCell ref="M42:P42"/>
    <mergeCell ref="M43:P43"/>
    <mergeCell ref="G23:H24"/>
    <mergeCell ref="G25:H25"/>
    <mergeCell ref="G26:H26"/>
    <mergeCell ref="C39:F39"/>
    <mergeCell ref="C25:F25"/>
    <mergeCell ref="I36:I37"/>
    <mergeCell ref="I27:P27"/>
    <mergeCell ref="G27:H27"/>
    <mergeCell ref="I51:J51"/>
    <mergeCell ref="I52:J52"/>
    <mergeCell ref="J49:P50"/>
    <mergeCell ref="I49:I50"/>
    <mergeCell ref="O51:P51"/>
    <mergeCell ref="O52:P52"/>
    <mergeCell ref="O54:P54"/>
    <mergeCell ref="C53:F53"/>
    <mergeCell ref="C54:F54"/>
    <mergeCell ref="I54:J54"/>
    <mergeCell ref="I53:J53"/>
    <mergeCell ref="O53:P53"/>
    <mergeCell ref="C52:F52"/>
    <mergeCell ref="A54:B54"/>
    <mergeCell ref="A51:B51"/>
    <mergeCell ref="A52:B52"/>
    <mergeCell ref="A53:B53"/>
    <mergeCell ref="A18:D18"/>
    <mergeCell ref="C51:F51"/>
    <mergeCell ref="A41:B41"/>
    <mergeCell ref="C40:F40"/>
    <mergeCell ref="C41:F41"/>
    <mergeCell ref="Q3:Q9"/>
    <mergeCell ref="B11:C11"/>
    <mergeCell ref="B13:C13"/>
    <mergeCell ref="B10:P10"/>
    <mergeCell ref="B12:C12"/>
    <mergeCell ref="E22:K22"/>
    <mergeCell ref="I11:I15"/>
    <mergeCell ref="D15:H15"/>
    <mergeCell ref="K2:M2"/>
    <mergeCell ref="D14:H14"/>
    <mergeCell ref="A35:H35"/>
    <mergeCell ref="A36:B36"/>
    <mergeCell ref="A37:B37"/>
    <mergeCell ref="D13:H13"/>
    <mergeCell ref="D12:G12"/>
    <mergeCell ref="E11:H11"/>
    <mergeCell ref="B14:C14"/>
    <mergeCell ref="J15:K15"/>
    <mergeCell ref="J14:K14"/>
    <mergeCell ref="J11:K11"/>
    <mergeCell ref="J12:K12"/>
    <mergeCell ref="J13:K13"/>
    <mergeCell ref="L13:P13"/>
    <mergeCell ref="L14:P14"/>
    <mergeCell ref="L15:P15"/>
    <mergeCell ref="I35:P35"/>
    <mergeCell ref="A21:P21"/>
    <mergeCell ref="A23:D23"/>
    <mergeCell ref="I16:K16"/>
    <mergeCell ref="L31:P33"/>
    <mergeCell ref="B19:P19"/>
    <mergeCell ref="B15:C15"/>
    <mergeCell ref="L16:P16"/>
    <mergeCell ref="E16:E18"/>
    <mergeCell ref="A1:G1"/>
    <mergeCell ref="N2:P2"/>
    <mergeCell ref="L11:P11"/>
    <mergeCell ref="L12:P12"/>
    <mergeCell ref="G2:I2"/>
    <mergeCell ref="A2:B2"/>
    <mergeCell ref="C2:D2"/>
    <mergeCell ref="B3:P9"/>
    <mergeCell ref="A11:A15"/>
    <mergeCell ref="A3:A9"/>
    <mergeCell ref="F16:H16"/>
    <mergeCell ref="F17:H18"/>
    <mergeCell ref="L17:P18"/>
    <mergeCell ref="I17:K18"/>
    <mergeCell ref="A16:D16"/>
    <mergeCell ref="A17:D17"/>
    <mergeCell ref="C48:G48"/>
    <mergeCell ref="C38:F38"/>
    <mergeCell ref="A38:B38"/>
    <mergeCell ref="K46:L47"/>
    <mergeCell ref="H46:H47"/>
    <mergeCell ref="I46:I47"/>
    <mergeCell ref="H38:H39"/>
    <mergeCell ref="A47:B47"/>
    <mergeCell ref="A43:B43"/>
    <mergeCell ref="A39:B39"/>
    <mergeCell ref="A45:B45"/>
    <mergeCell ref="A44:B44"/>
    <mergeCell ref="Q40:Q41"/>
    <mergeCell ref="Q42:Q43"/>
    <mergeCell ref="Q46:Q47"/>
    <mergeCell ref="A40:B40"/>
    <mergeCell ref="C44:F44"/>
    <mergeCell ref="H44:H45"/>
    <mergeCell ref="I44:I45"/>
    <mergeCell ref="I40:I41"/>
    <mergeCell ref="C49:G49"/>
    <mergeCell ref="C43:F43"/>
    <mergeCell ref="C47:F47"/>
    <mergeCell ref="C46:F46"/>
    <mergeCell ref="H40:H41"/>
    <mergeCell ref="Q44:Q45"/>
    <mergeCell ref="C45:F45"/>
    <mergeCell ref="C42:F42"/>
    <mergeCell ref="H42:H43"/>
    <mergeCell ref="I42:I43"/>
    <mergeCell ref="R42:R43"/>
    <mergeCell ref="R46:R47"/>
    <mergeCell ref="R38:R39"/>
    <mergeCell ref="R40:R41"/>
    <mergeCell ref="R44:R45"/>
    <mergeCell ref="K42:L43"/>
    <mergeCell ref="Q38:Q39"/>
    <mergeCell ref="J38:J39"/>
    <mergeCell ref="I38:I39"/>
    <mergeCell ref="A50:B50"/>
    <mergeCell ref="C50:G50"/>
    <mergeCell ref="J42:J43"/>
    <mergeCell ref="J40:J41"/>
    <mergeCell ref="A48:B48"/>
    <mergeCell ref="A49:B49"/>
    <mergeCell ref="A42:B42"/>
    <mergeCell ref="A46:B46"/>
    <mergeCell ref="C26:F27"/>
    <mergeCell ref="E33:H33"/>
    <mergeCell ref="E31:H31"/>
    <mergeCell ref="C36:F36"/>
    <mergeCell ref="E28:H28"/>
    <mergeCell ref="E29:H29"/>
    <mergeCell ref="E32:H32"/>
    <mergeCell ref="A28:D30"/>
    <mergeCell ref="I23:P24"/>
    <mergeCell ref="Q36:Q37"/>
    <mergeCell ref="R36:R37"/>
    <mergeCell ref="A24:D24"/>
    <mergeCell ref="I28:K30"/>
    <mergeCell ref="E30:H30"/>
    <mergeCell ref="Q35:R35"/>
    <mergeCell ref="A25:B27"/>
    <mergeCell ref="I26:P26"/>
    <mergeCell ref="I25:P25"/>
    <mergeCell ref="L28:P30"/>
    <mergeCell ref="K36:L37"/>
    <mergeCell ref="M37:P37"/>
    <mergeCell ref="M36:P36"/>
    <mergeCell ref="A34:P34"/>
    <mergeCell ref="H36:H37"/>
    <mergeCell ref="J36:J37"/>
    <mergeCell ref="I31:K33"/>
    <mergeCell ref="C37:F37"/>
    <mergeCell ref="K48:L48"/>
    <mergeCell ref="M48:P48"/>
    <mergeCell ref="M38:P38"/>
    <mergeCell ref="M39:P39"/>
    <mergeCell ref="M40:P40"/>
    <mergeCell ref="M41:P41"/>
    <mergeCell ref="M46:P46"/>
    <mergeCell ref="M47:P47"/>
    <mergeCell ref="K38:L39"/>
    <mergeCell ref="K40:L41"/>
  </mergeCells>
  <dataValidations count="1">
    <dataValidation type="list" allowBlank="1" showInputMessage="1" showErrorMessage="1" sqref="R46 R42 R40 R38 Q38:Q47 R44">
      <formula1>"是,否"</formula1>
    </dataValidation>
  </dataValidations>
  <printOptions/>
  <pageMargins left="0.35433070866141736" right="0.15748031496062992" top="0.984251968503937" bottom="0.1968503937007874" header="0.5118110236220472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使用者</cp:lastModifiedBy>
  <cp:lastPrinted>2017-02-16T07:47:00Z</cp:lastPrinted>
  <dcterms:created xsi:type="dcterms:W3CDTF">2013-01-30T07:10:10Z</dcterms:created>
  <dcterms:modified xsi:type="dcterms:W3CDTF">2017-02-16T08:40:15Z</dcterms:modified>
  <cp:category/>
  <cp:version/>
  <cp:contentType/>
  <cp:contentStatus/>
</cp:coreProperties>
</file>